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40" windowHeight="10185"/>
  </bookViews>
  <sheets>
    <sheet name="results_comp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15" i="1" l="1"/>
  <c r="V16" i="1"/>
  <c r="V17" i="1"/>
  <c r="V18" i="1"/>
  <c r="V14" i="1"/>
  <c r="O14" i="1"/>
  <c r="R15" i="1"/>
  <c r="S15" i="1"/>
  <c r="T15" i="1"/>
  <c r="R16" i="1"/>
  <c r="S16" i="1"/>
  <c r="T16" i="1"/>
  <c r="R17" i="1"/>
  <c r="S17" i="1"/>
  <c r="T17" i="1"/>
  <c r="U17" i="1"/>
  <c r="R18" i="1"/>
  <c r="S18" i="1"/>
  <c r="T18" i="1"/>
  <c r="U18" i="1"/>
  <c r="S14" i="1"/>
  <c r="T14" i="1"/>
  <c r="U14" i="1"/>
  <c r="R14" i="1"/>
  <c r="M18" i="1"/>
  <c r="L18" i="1"/>
  <c r="L17" i="1"/>
  <c r="L16" i="1"/>
  <c r="L15" i="1"/>
  <c r="M15" i="1"/>
  <c r="N15" i="1"/>
  <c r="O16" i="1"/>
  <c r="U16" i="1" s="1"/>
  <c r="M16" i="1"/>
  <c r="N16" i="1"/>
  <c r="M17" i="1"/>
  <c r="N17" i="1"/>
  <c r="O18" i="1"/>
  <c r="N18" i="1"/>
  <c r="N14" i="1"/>
  <c r="M14" i="1"/>
  <c r="L14" i="1"/>
  <c r="O15" i="1"/>
  <c r="U15" i="1" s="1"/>
  <c r="O17" i="1"/>
  <c r="J14" i="1"/>
  <c r="I14" i="1"/>
  <c r="J18" i="1"/>
  <c r="I18" i="1"/>
  <c r="J17" i="1"/>
  <c r="I17" i="1"/>
  <c r="J16" i="1"/>
  <c r="I16" i="1"/>
  <c r="J15" i="1"/>
  <c r="I15" i="1"/>
  <c r="K14" i="1" l="1"/>
  <c r="K15" i="1"/>
  <c r="K17" i="1"/>
  <c r="K16" i="1"/>
  <c r="K18" i="1"/>
</calcChain>
</file>

<file path=xl/sharedStrings.xml><?xml version="1.0" encoding="utf-8"?>
<sst xmlns="http://schemas.openxmlformats.org/spreadsheetml/2006/main" count="75" uniqueCount="42">
  <si>
    <t xml:space="preserve">  COMPRESSION</t>
  </si>
  <si>
    <t>P.mv-P.r</t>
  </si>
  <si>
    <t>P.mv-P.bv</t>
  </si>
  <si>
    <t xml:space="preserve">   aver b x 1.0</t>
  </si>
  <si>
    <t xml:space="preserve"> SFF half</t>
  </si>
  <si>
    <t xml:space="preserve"> P.r</t>
  </si>
  <si>
    <t xml:space="preserve"> P.mv</t>
  </si>
  <si>
    <t xml:space="preserve"> P.bv</t>
  </si>
  <si>
    <t xml:space="preserve"> mv+bv</t>
  </si>
  <si>
    <t>mv</t>
  </si>
  <si>
    <t>bv</t>
  </si>
  <si>
    <t>gas</t>
  </si>
  <si>
    <t>drag</t>
  </si>
  <si>
    <t>vel</t>
  </si>
  <si>
    <t xml:space="preserve"> Force</t>
  </si>
  <si>
    <t xml:space="preserve"> Temp</t>
  </si>
  <si>
    <t>p.drop</t>
  </si>
  <si>
    <t>p.diff</t>
  </si>
  <si>
    <t>force</t>
  </si>
  <si>
    <t xml:space="preserve"> lbs</t>
  </si>
  <si>
    <t xml:space="preserve"> F</t>
  </si>
  <si>
    <t xml:space="preserve"> PSI</t>
  </si>
  <si>
    <t xml:space="preserve"> 4CS</t>
  </si>
  <si>
    <t xml:space="preserve"> AER</t>
  </si>
  <si>
    <t xml:space="preserve"> Showa</t>
  </si>
  <si>
    <t xml:space="preserve"> KYB</t>
  </si>
  <si>
    <t xml:space="preserve"> 1.22 x 43 L</t>
  </si>
  <si>
    <t xml:space="preserve"> 2.0 x 93 L  6 prel</t>
  </si>
  <si>
    <t xml:space="preserve"> 1.6 x 114 L  15 prel</t>
  </si>
  <si>
    <t xml:space="preserve"> 2.04 x 107 L  4 prel</t>
  </si>
  <si>
    <t xml:space="preserve"> 2.1 x 108 L  0 prel</t>
  </si>
  <si>
    <t xml:space="preserve"> 15xcf350</t>
  </si>
  <si>
    <t xml:space="preserve"> 17sxf350</t>
  </si>
  <si>
    <t xml:space="preserve"> 18sxf250</t>
  </si>
  <si>
    <t xml:space="preserve"> 10crf250</t>
  </si>
  <si>
    <t xml:space="preserve"> 13yz250</t>
  </si>
  <si>
    <t xml:space="preserve"> 10ips</t>
  </si>
  <si>
    <t xml:space="preserve"> mv</t>
  </si>
  <si>
    <t xml:space="preserve"> bv</t>
  </si>
  <si>
    <t>DFF</t>
  </si>
  <si>
    <t>SFF</t>
  </si>
  <si>
    <t xml:space="preserve"> pick kyb to compare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</si>
</sst>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</font>
    <font>
      <sz val="10"/>
      <color indexed="23"/>
      <name val="Arial"/>
      <family val="2"/>
    </font>
    <font>
      <sz val="8"/>
      <color indexed="23"/>
      <name val="Arial"/>
      <family val="2"/>
    </font>
    <font>
      <sz val="9"/>
      <name val="Arial"/>
      <family val="2"/>
    </font>
    <font>
      <sz val="8"/>
      <color indexed="48"/>
      <name val="Arial"/>
      <family val="2"/>
    </font>
    <font>
      <sz val="10"/>
      <color rgb="FF808080"/>
      <name val="Arial"/>
      <family val="2"/>
    </font>
    <font>
      <sz val="10"/>
      <color theme="0" tint="-0.499984740745262"/>
      <name val="Arial"/>
      <family val="2"/>
    </font>
    <font>
      <sz val="10"/>
      <color indexed="60"/>
      <name val="Arial"/>
      <family val="2"/>
    </font>
    <font>
      <sz val="10"/>
      <color indexed="48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9A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quotePrefix="1" applyAlignment="1">
      <alignment horizontal="left"/>
    </xf>
    <xf numFmtId="0" fontId="1" fillId="0" borderId="0" xfId="0" quotePrefix="1" applyFont="1" applyAlignment="1">
      <alignment horizontal="left"/>
    </xf>
    <xf numFmtId="0" fontId="0" fillId="0" borderId="4" xfId="0" applyBorder="1"/>
    <xf numFmtId="164" fontId="3" fillId="2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9" fontId="12" fillId="0" borderId="6" xfId="0" applyNumberFormat="1" applyFont="1" applyFill="1" applyBorder="1" applyAlignment="1">
      <alignment horizontal="center"/>
    </xf>
    <xf numFmtId="9" fontId="12" fillId="0" borderId="8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2" fillId="4" borderId="0" xfId="0" quotePrefix="1" applyFont="1" applyFill="1" applyAlignment="1">
      <alignment horizontal="left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0" fontId="5" fillId="4" borderId="0" xfId="0" applyFont="1" applyFill="1"/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quotePrefix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7" fillId="4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9" fillId="4" borderId="0" xfId="0" quotePrefix="1" applyFont="1" applyFill="1" applyAlignment="1">
      <alignment horizontal="center"/>
    </xf>
    <xf numFmtId="0" fontId="7" fillId="4" borderId="0" xfId="0" applyFont="1" applyFill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1" xfId="0" quotePrefix="1" applyFont="1" applyFill="1" applyBorder="1" applyAlignment="1">
      <alignment horizontal="center"/>
    </xf>
    <xf numFmtId="0" fontId="4" fillId="4" borderId="2" xfId="0" quotePrefix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left"/>
    </xf>
    <xf numFmtId="0" fontId="4" fillId="4" borderId="3" xfId="0" applyFont="1" applyFill="1" applyBorder="1"/>
    <xf numFmtId="0" fontId="4" fillId="4" borderId="4" xfId="0" quotePrefix="1" applyFont="1" applyFill="1" applyBorder="1" applyAlignment="1">
      <alignment horizontal="center"/>
    </xf>
    <xf numFmtId="0" fontId="4" fillId="4" borderId="0" xfId="0" quotePrefix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/>
    <xf numFmtId="0" fontId="4" fillId="4" borderId="0" xfId="0" applyFont="1" applyFill="1" applyBorder="1"/>
    <xf numFmtId="0" fontId="0" fillId="4" borderId="4" xfId="0" applyFill="1" applyBorder="1"/>
    <xf numFmtId="0" fontId="0" fillId="4" borderId="0" xfId="0" applyFill="1" applyBorder="1"/>
    <xf numFmtId="0" fontId="5" fillId="4" borderId="4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8" fillId="4" borderId="0" xfId="0" quotePrefix="1" applyFont="1" applyFill="1" applyBorder="1" applyAlignment="1">
      <alignment horizontal="center"/>
    </xf>
    <xf numFmtId="0" fontId="0" fillId="4" borderId="5" xfId="0" applyFill="1" applyBorder="1"/>
    <xf numFmtId="0" fontId="3" fillId="5" borderId="0" xfId="0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164" fontId="6" fillId="5" borderId="0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164" fontId="11" fillId="5" borderId="4" xfId="0" applyNumberFormat="1" applyFont="1" applyFill="1" applyBorder="1" applyAlignment="1">
      <alignment horizontal="center"/>
    </xf>
    <xf numFmtId="164" fontId="11" fillId="5" borderId="5" xfId="0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64" fontId="3" fillId="6" borderId="0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164" fontId="3" fillId="7" borderId="0" xfId="0" applyNumberFormat="1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164" fontId="6" fillId="7" borderId="4" xfId="0" applyNumberFormat="1" applyFont="1" applyFill="1" applyBorder="1" applyAlignment="1">
      <alignment horizontal="center"/>
    </xf>
    <xf numFmtId="164" fontId="11" fillId="7" borderId="4" xfId="0" applyNumberFormat="1" applyFont="1" applyFill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5" fontId="3" fillId="6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165" fontId="3" fillId="7" borderId="0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5" fontId="3" fillId="8" borderId="0" xfId="0" applyNumberFormat="1" applyFont="1" applyFill="1" applyBorder="1" applyAlignment="1">
      <alignment horizontal="center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6" fillId="8" borderId="0" xfId="0" applyNumberFormat="1" applyFont="1" applyFill="1" applyBorder="1" applyAlignment="1">
      <alignment horizontal="center"/>
    </xf>
    <xf numFmtId="164" fontId="3" fillId="8" borderId="4" xfId="0" applyNumberFormat="1" applyFont="1" applyFill="1" applyBorder="1" applyAlignment="1">
      <alignment horizontal="center"/>
    </xf>
    <xf numFmtId="164" fontId="6" fillId="8" borderId="4" xfId="0" applyNumberFormat="1" applyFont="1" applyFill="1" applyBorder="1" applyAlignment="1">
      <alignment horizontal="center"/>
    </xf>
    <xf numFmtId="164" fontId="11" fillId="8" borderId="4" xfId="0" applyNumberFormat="1" applyFont="1" applyFill="1" applyBorder="1" applyAlignment="1">
      <alignment horizontal="center"/>
    </xf>
    <xf numFmtId="164" fontId="11" fillId="8" borderId="5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65" fontId="3" fillId="9" borderId="0" xfId="0" applyNumberFormat="1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6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6" fillId="9" borderId="4" xfId="0" applyNumberFormat="1" applyFont="1" applyFill="1" applyBorder="1" applyAlignment="1">
      <alignment horizontal="center"/>
    </xf>
    <xf numFmtId="164" fontId="11" fillId="9" borderId="4" xfId="0" applyNumberFormat="1" applyFont="1" applyFill="1" applyBorder="1" applyAlignment="1">
      <alignment horizontal="center"/>
    </xf>
    <xf numFmtId="164" fontId="11" fillId="9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4" xfId="0" applyFill="1" applyBorder="1"/>
    <xf numFmtId="164" fontId="3" fillId="5" borderId="5" xfId="0" applyNumberFormat="1" applyFont="1" applyFill="1" applyBorder="1" applyAlignment="1">
      <alignment horizontal="center"/>
    </xf>
    <xf numFmtId="164" fontId="3" fillId="7" borderId="5" xfId="0" applyNumberFormat="1" applyFont="1" applyFill="1" applyBorder="1" applyAlignment="1">
      <alignment horizontal="center"/>
    </xf>
    <xf numFmtId="164" fontId="3" fillId="9" borderId="5" xfId="0" applyNumberFormat="1" applyFont="1" applyFill="1" applyBorder="1" applyAlignment="1">
      <alignment horizontal="center"/>
    </xf>
    <xf numFmtId="164" fontId="3" fillId="8" borderId="5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W44"/>
  <sheetViews>
    <sheetView showGridLines="0" tabSelected="1" zoomScale="80" zoomScaleNormal="80" workbookViewId="0">
      <selection activeCell="U6" sqref="U6"/>
    </sheetView>
  </sheetViews>
  <sheetFormatPr defaultRowHeight="15" x14ac:dyDescent="0.25"/>
  <cols>
    <col min="2" max="4" width="10" customWidth="1"/>
  </cols>
  <sheetData>
    <row r="1" spans="1:23" x14ac:dyDescent="0.25">
      <c r="B1" s="84" t="s">
        <v>31</v>
      </c>
      <c r="C1" s="85">
        <v>3211</v>
      </c>
      <c r="D1" s="84" t="s">
        <v>22</v>
      </c>
      <c r="E1" s="84" t="s">
        <v>26</v>
      </c>
      <c r="F1" s="84"/>
      <c r="G1" s="84"/>
      <c r="H1" s="86">
        <v>34</v>
      </c>
      <c r="I1" s="86">
        <v>12</v>
      </c>
      <c r="J1" s="87"/>
      <c r="K1" s="88">
        <v>0.40899999999999997</v>
      </c>
      <c r="L1" s="88">
        <v>7.8E-2</v>
      </c>
    </row>
    <row r="2" spans="1:23" x14ac:dyDescent="0.25">
      <c r="B2" s="101" t="s">
        <v>32</v>
      </c>
      <c r="C2" s="102">
        <v>3553</v>
      </c>
      <c r="D2" s="101" t="s">
        <v>23</v>
      </c>
      <c r="E2" s="101" t="s">
        <v>27</v>
      </c>
      <c r="F2" s="101"/>
      <c r="G2" s="101"/>
      <c r="H2" s="66">
        <v>34</v>
      </c>
      <c r="I2" s="66">
        <v>12</v>
      </c>
      <c r="J2" s="103"/>
      <c r="K2" s="104">
        <v>1.2319809039618079</v>
      </c>
      <c r="L2" s="104">
        <v>0.17530163060326123</v>
      </c>
    </row>
    <row r="3" spans="1:23" x14ac:dyDescent="0.25">
      <c r="B3" s="91" t="s">
        <v>33</v>
      </c>
      <c r="C3" s="92">
        <v>3388</v>
      </c>
      <c r="D3" s="91" t="s">
        <v>23</v>
      </c>
      <c r="E3" s="91" t="s">
        <v>28</v>
      </c>
      <c r="F3" s="91"/>
      <c r="G3" s="91"/>
      <c r="H3" s="93">
        <v>34</v>
      </c>
      <c r="I3" s="93">
        <v>12</v>
      </c>
      <c r="J3" s="94"/>
      <c r="K3" s="95">
        <v>1.2319809039618079</v>
      </c>
      <c r="L3" s="95">
        <v>0.17530163060326123</v>
      </c>
    </row>
    <row r="4" spans="1:23" x14ac:dyDescent="0.25">
      <c r="B4" s="96" t="s">
        <v>34</v>
      </c>
      <c r="C4" s="97">
        <v>3507</v>
      </c>
      <c r="D4" s="96" t="s">
        <v>24</v>
      </c>
      <c r="E4" s="96" t="s">
        <v>29</v>
      </c>
      <c r="F4" s="96"/>
      <c r="G4" s="96"/>
      <c r="H4" s="98">
        <v>34</v>
      </c>
      <c r="I4" s="98">
        <v>12</v>
      </c>
      <c r="J4" s="99"/>
      <c r="K4" s="100">
        <v>0.51100000000000001</v>
      </c>
      <c r="L4" s="100">
        <v>0.19</v>
      </c>
    </row>
    <row r="5" spans="1:23" x14ac:dyDescent="0.25">
      <c r="B5" s="113" t="s">
        <v>35</v>
      </c>
      <c r="C5" s="114">
        <v>2151</v>
      </c>
      <c r="D5" s="113" t="s">
        <v>25</v>
      </c>
      <c r="E5" s="113" t="s">
        <v>30</v>
      </c>
      <c r="F5" s="113"/>
      <c r="G5" s="113"/>
      <c r="H5" s="115">
        <v>34</v>
      </c>
      <c r="I5" s="115">
        <v>12</v>
      </c>
      <c r="J5" s="116"/>
      <c r="K5" s="117">
        <v>0.55100000000000005</v>
      </c>
      <c r="L5" s="117">
        <v>0.19</v>
      </c>
    </row>
    <row r="6" spans="1:23" x14ac:dyDescent="0.25">
      <c r="B6" s="1"/>
      <c r="K6" s="2"/>
    </row>
    <row r="7" spans="1:23" x14ac:dyDescent="0.25">
      <c r="B7" s="31" t="s">
        <v>0</v>
      </c>
      <c r="C7" s="35"/>
      <c r="D7" s="35"/>
      <c r="E7" s="36"/>
      <c r="F7" s="36"/>
      <c r="G7" s="36"/>
      <c r="H7" s="36"/>
      <c r="I7" s="46"/>
      <c r="J7" s="47"/>
      <c r="K7" s="48"/>
      <c r="L7" s="49" t="s">
        <v>1</v>
      </c>
      <c r="M7" s="49" t="s">
        <v>2</v>
      </c>
      <c r="N7" s="49"/>
      <c r="O7" s="47"/>
      <c r="P7" s="50" t="s">
        <v>3</v>
      </c>
      <c r="Q7" s="51"/>
      <c r="R7" s="46" t="s">
        <v>4</v>
      </c>
      <c r="S7" s="47"/>
      <c r="T7" s="47"/>
      <c r="U7" s="51"/>
    </row>
    <row r="8" spans="1:23" x14ac:dyDescent="0.25">
      <c r="B8" s="32"/>
      <c r="C8" s="37"/>
      <c r="D8" s="38"/>
      <c r="E8" s="39" t="s">
        <v>5</v>
      </c>
      <c r="F8" s="40" t="s">
        <v>6</v>
      </c>
      <c r="G8" s="40" t="s">
        <v>7</v>
      </c>
      <c r="H8" s="89"/>
      <c r="I8" s="52" t="s">
        <v>1</v>
      </c>
      <c r="J8" s="53" t="s">
        <v>2</v>
      </c>
      <c r="K8" s="52" t="s">
        <v>8</v>
      </c>
      <c r="L8" s="54" t="s">
        <v>9</v>
      </c>
      <c r="M8" s="54" t="s">
        <v>10</v>
      </c>
      <c r="N8" s="54" t="s">
        <v>11</v>
      </c>
      <c r="O8" s="54" t="s">
        <v>12</v>
      </c>
      <c r="P8" s="52" t="s">
        <v>9</v>
      </c>
      <c r="Q8" s="55" t="s">
        <v>10</v>
      </c>
      <c r="R8" s="56" t="s">
        <v>9</v>
      </c>
      <c r="S8" s="54" t="s">
        <v>10</v>
      </c>
      <c r="T8" s="54" t="s">
        <v>11</v>
      </c>
      <c r="U8" s="55" t="s">
        <v>12</v>
      </c>
    </row>
    <row r="9" spans="1:23" x14ac:dyDescent="0.25">
      <c r="B9" s="33" t="s">
        <v>13</v>
      </c>
      <c r="C9" s="41" t="s">
        <v>14</v>
      </c>
      <c r="D9" s="42" t="s">
        <v>15</v>
      </c>
      <c r="E9" s="41"/>
      <c r="F9" s="41"/>
      <c r="G9" s="41"/>
      <c r="H9" s="90"/>
      <c r="I9" s="52" t="s">
        <v>16</v>
      </c>
      <c r="J9" s="53" t="s">
        <v>17</v>
      </c>
      <c r="K9" s="56" t="s">
        <v>18</v>
      </c>
      <c r="L9" s="54" t="s">
        <v>18</v>
      </c>
      <c r="M9" s="54" t="s">
        <v>18</v>
      </c>
      <c r="N9" s="54" t="s">
        <v>18</v>
      </c>
      <c r="O9" s="54" t="s">
        <v>18</v>
      </c>
      <c r="P9" s="56" t="s">
        <v>18</v>
      </c>
      <c r="Q9" s="55" t="s">
        <v>18</v>
      </c>
      <c r="R9" s="56" t="s">
        <v>18</v>
      </c>
      <c r="S9" s="54" t="s">
        <v>18</v>
      </c>
      <c r="T9" s="54" t="s">
        <v>18</v>
      </c>
      <c r="U9" s="55" t="s">
        <v>18</v>
      </c>
    </row>
    <row r="10" spans="1:23" x14ac:dyDescent="0.25">
      <c r="B10" s="33"/>
      <c r="C10" s="41" t="s">
        <v>19</v>
      </c>
      <c r="D10" s="43" t="s">
        <v>20</v>
      </c>
      <c r="E10" s="44"/>
      <c r="F10" s="44"/>
      <c r="G10" s="44"/>
      <c r="H10" s="90"/>
      <c r="I10" s="52"/>
      <c r="J10" s="54"/>
      <c r="K10" s="52"/>
      <c r="L10" s="54"/>
      <c r="M10" s="54"/>
      <c r="N10" s="53"/>
      <c r="O10" s="54"/>
      <c r="P10" s="57"/>
      <c r="Q10" s="58"/>
      <c r="R10" s="57"/>
      <c r="S10" s="59"/>
      <c r="T10" s="59"/>
      <c r="U10" s="58"/>
    </row>
    <row r="11" spans="1:23" x14ac:dyDescent="0.25">
      <c r="B11" s="33"/>
      <c r="C11" s="41"/>
      <c r="D11" s="45"/>
      <c r="E11" s="41" t="s">
        <v>21</v>
      </c>
      <c r="F11" s="41" t="s">
        <v>21</v>
      </c>
      <c r="G11" s="41" t="s">
        <v>21</v>
      </c>
      <c r="H11" s="90"/>
      <c r="I11" s="60"/>
      <c r="J11" s="61"/>
      <c r="K11" s="62"/>
      <c r="L11" s="63"/>
      <c r="M11" s="63"/>
      <c r="N11" s="64"/>
      <c r="O11" s="63"/>
      <c r="P11" s="60"/>
      <c r="Q11" s="65"/>
      <c r="R11" s="60"/>
      <c r="S11" s="61"/>
      <c r="T11" s="61"/>
      <c r="U11" s="65"/>
    </row>
    <row r="12" spans="1:23" x14ac:dyDescent="0.25">
      <c r="B12" s="33">
        <v>1</v>
      </c>
      <c r="C12" s="6"/>
      <c r="D12" s="5"/>
      <c r="E12" s="6"/>
      <c r="F12" s="6"/>
      <c r="G12" s="6"/>
      <c r="H12" s="34"/>
      <c r="I12" s="7" t="s">
        <v>37</v>
      </c>
      <c r="J12" s="6" t="s">
        <v>38</v>
      </c>
      <c r="K12" s="8"/>
      <c r="L12" s="9"/>
      <c r="M12" s="9"/>
      <c r="N12" s="5"/>
      <c r="O12" s="5"/>
      <c r="P12" s="13"/>
      <c r="Q12" s="14"/>
      <c r="R12" s="7"/>
      <c r="S12" s="6"/>
      <c r="T12" s="5"/>
      <c r="U12" s="12"/>
    </row>
    <row r="13" spans="1:23" x14ac:dyDescent="0.25">
      <c r="B13" s="34">
        <v>2</v>
      </c>
      <c r="C13" s="6"/>
      <c r="D13" s="5"/>
      <c r="E13" s="6"/>
      <c r="F13" s="6"/>
      <c r="G13" s="6"/>
      <c r="H13" s="34"/>
      <c r="I13" s="7"/>
      <c r="J13" s="6"/>
      <c r="K13" s="8"/>
      <c r="L13" s="5"/>
      <c r="M13" s="5"/>
      <c r="N13" s="5"/>
      <c r="O13" s="5"/>
      <c r="P13" s="13"/>
      <c r="Q13" s="14"/>
      <c r="R13" s="7"/>
      <c r="S13" s="6"/>
      <c r="T13" s="5"/>
      <c r="U13" s="12"/>
      <c r="V13" s="132">
        <v>5.9</v>
      </c>
      <c r="W13" s="1" t="s">
        <v>41</v>
      </c>
    </row>
    <row r="14" spans="1:23" x14ac:dyDescent="0.25">
      <c r="A14" s="85">
        <v>3211</v>
      </c>
      <c r="B14" s="73" t="s">
        <v>36</v>
      </c>
      <c r="C14" s="74">
        <v>6.8</v>
      </c>
      <c r="D14" s="74" t="s">
        <v>39</v>
      </c>
      <c r="E14" s="74">
        <v>59.7</v>
      </c>
      <c r="F14" s="74">
        <v>61.4</v>
      </c>
      <c r="G14" s="74">
        <v>39.200000000000003</v>
      </c>
      <c r="H14" s="73" t="s">
        <v>22</v>
      </c>
      <c r="I14" s="75">
        <f>F14-E14</f>
        <v>1.6999999999999957</v>
      </c>
      <c r="J14" s="74">
        <f>F14-G14</f>
        <v>22.199999999999996</v>
      </c>
      <c r="K14" s="75">
        <f>L14+M14</f>
        <v>2.4268999999999981</v>
      </c>
      <c r="L14" s="74">
        <f>I14*K1</f>
        <v>0.69529999999999825</v>
      </c>
      <c r="M14" s="74">
        <f>J14*L1</f>
        <v>1.7315999999999996</v>
      </c>
      <c r="N14" s="74">
        <f>G14*L1</f>
        <v>3.0576000000000003</v>
      </c>
      <c r="O14" s="74">
        <f>(C14-(L14+M14+N14))</f>
        <v>1.315500000000001</v>
      </c>
      <c r="P14" s="75"/>
      <c r="Q14" s="83"/>
      <c r="R14" s="75">
        <f>IF($D14="DFF",L14,L14/2)</f>
        <v>0.69529999999999825</v>
      </c>
      <c r="S14" s="74">
        <f t="shared" ref="S14:U14" si="0">IF($D14="DFF",M14,M14/2)</f>
        <v>1.7315999999999996</v>
      </c>
      <c r="T14" s="74">
        <f t="shared" si="0"/>
        <v>3.0576000000000003</v>
      </c>
      <c r="U14" s="83">
        <f t="shared" si="0"/>
        <v>1.315500000000001</v>
      </c>
      <c r="V14" s="131">
        <f>T14/V$13</f>
        <v>0.51823728813559322</v>
      </c>
    </row>
    <row r="15" spans="1:23" x14ac:dyDescent="0.25">
      <c r="A15" s="105">
        <v>3553</v>
      </c>
      <c r="B15" s="66" t="s">
        <v>36</v>
      </c>
      <c r="C15" s="67">
        <v>21.5</v>
      </c>
      <c r="D15" s="68" t="s">
        <v>40</v>
      </c>
      <c r="E15" s="67">
        <v>101.3</v>
      </c>
      <c r="F15" s="67">
        <v>101.2</v>
      </c>
      <c r="G15" s="67">
        <v>69.7</v>
      </c>
      <c r="H15" s="66" t="s">
        <v>23</v>
      </c>
      <c r="I15" s="69">
        <f>F15-E15</f>
        <v>-9.9999999999994316E-2</v>
      </c>
      <c r="J15" s="67">
        <f>F15-G15</f>
        <v>31.5</v>
      </c>
      <c r="K15" s="70">
        <f t="shared" ref="K13:K23" si="1">L15+M15</f>
        <v>5.3988032736065552</v>
      </c>
      <c r="L15" s="67">
        <f>I15*K2</f>
        <v>-0.12319809039617378</v>
      </c>
      <c r="M15" s="67">
        <f t="shared" ref="L15:M15" si="2">J15*L2</f>
        <v>5.5220013640027288</v>
      </c>
      <c r="N15" s="67">
        <f t="shared" ref="N15:N18" si="3">G15*L2</f>
        <v>12.218523653047308</v>
      </c>
      <c r="O15" s="67">
        <f>(+C15-(L15+M15+N15))</f>
        <v>3.8826730733461368</v>
      </c>
      <c r="P15" s="71"/>
      <c r="Q15" s="72"/>
      <c r="R15" s="69">
        <f t="shared" ref="R15:R18" si="4">IF($D15="DFF",L15,L15/2)</f>
        <v>-6.1599045198086892E-2</v>
      </c>
      <c r="S15" s="67">
        <f t="shared" ref="S15:S18" si="5">IF($D15="DFF",M15,M15/2)</f>
        <v>2.7610006820013644</v>
      </c>
      <c r="T15" s="67">
        <f t="shared" ref="T15:T18" si="6">IF($D15="DFF",N15,N15/2)</f>
        <v>6.109261826523654</v>
      </c>
      <c r="U15" s="127">
        <f t="shared" ref="U15:U18" si="7">IF($D15="DFF",O15,O15/2)</f>
        <v>1.9413365366730684</v>
      </c>
      <c r="V15" s="131">
        <f t="shared" ref="V15:V18" si="8">T15/V$13</f>
        <v>1.0354681061904498</v>
      </c>
    </row>
    <row r="16" spans="1:23" x14ac:dyDescent="0.25">
      <c r="A16" s="92">
        <v>3388</v>
      </c>
      <c r="B16" s="76" t="s">
        <v>36</v>
      </c>
      <c r="C16" s="77">
        <v>23.8</v>
      </c>
      <c r="D16" s="78" t="s">
        <v>40</v>
      </c>
      <c r="E16" s="77">
        <v>110</v>
      </c>
      <c r="F16" s="77">
        <v>111.5</v>
      </c>
      <c r="G16" s="77">
        <v>83.5</v>
      </c>
      <c r="H16" s="76" t="s">
        <v>23</v>
      </c>
      <c r="I16" s="79">
        <f>F16-E16</f>
        <v>1.5</v>
      </c>
      <c r="J16" s="77">
        <f>F16-G16</f>
        <v>28</v>
      </c>
      <c r="K16" s="80">
        <f t="shared" si="1"/>
        <v>6.7564170128340262</v>
      </c>
      <c r="L16" s="77">
        <f>I16*K3</f>
        <v>1.847971355942712</v>
      </c>
      <c r="M16" s="77">
        <f t="shared" ref="L16:M16" si="9">J16*L3</f>
        <v>4.9084456568913142</v>
      </c>
      <c r="N16" s="77">
        <f t="shared" si="3"/>
        <v>14.637686155372313</v>
      </c>
      <c r="O16" s="77">
        <f>(+C16-(L16+M16+N16))</f>
        <v>2.4058968317936618</v>
      </c>
      <c r="P16" s="81"/>
      <c r="Q16" s="82"/>
      <c r="R16" s="79">
        <f t="shared" si="4"/>
        <v>0.923985677971356</v>
      </c>
      <c r="S16" s="77">
        <f t="shared" si="5"/>
        <v>2.4542228284456571</v>
      </c>
      <c r="T16" s="77">
        <f t="shared" si="6"/>
        <v>7.3188430776861564</v>
      </c>
      <c r="U16" s="128">
        <f t="shared" si="7"/>
        <v>1.2029484158968309</v>
      </c>
      <c r="V16" s="131">
        <f t="shared" si="8"/>
        <v>1.2404818775739248</v>
      </c>
    </row>
    <row r="17" spans="1:22" x14ac:dyDescent="0.25">
      <c r="A17" s="97">
        <v>3507</v>
      </c>
      <c r="B17" s="106" t="s">
        <v>36</v>
      </c>
      <c r="C17" s="107">
        <v>11.5</v>
      </c>
      <c r="D17" s="108" t="s">
        <v>39</v>
      </c>
      <c r="E17" s="107">
        <v>50.4</v>
      </c>
      <c r="F17" s="107">
        <v>51.1</v>
      </c>
      <c r="G17" s="107">
        <v>36.200000000000003</v>
      </c>
      <c r="H17" s="106" t="s">
        <v>24</v>
      </c>
      <c r="I17" s="109">
        <f>F17-E17</f>
        <v>0.70000000000000284</v>
      </c>
      <c r="J17" s="107">
        <f>F17-G17</f>
        <v>14.899999999999999</v>
      </c>
      <c r="K17" s="110">
        <f t="shared" si="1"/>
        <v>3.1887000000000016</v>
      </c>
      <c r="L17" s="107">
        <f>I17*K4</f>
        <v>0.35770000000000146</v>
      </c>
      <c r="M17" s="107">
        <f t="shared" ref="L17:M17" si="10">J17*L4</f>
        <v>2.831</v>
      </c>
      <c r="N17" s="107">
        <f t="shared" si="3"/>
        <v>6.878000000000001</v>
      </c>
      <c r="O17" s="107">
        <f>(+C17-(L17+M17+N17))</f>
        <v>1.4332999999999974</v>
      </c>
      <c r="P17" s="111"/>
      <c r="Q17" s="112"/>
      <c r="R17" s="109">
        <f t="shared" si="4"/>
        <v>0.35770000000000146</v>
      </c>
      <c r="S17" s="107">
        <f t="shared" si="5"/>
        <v>2.831</v>
      </c>
      <c r="T17" s="107">
        <f t="shared" si="6"/>
        <v>6.878000000000001</v>
      </c>
      <c r="U17" s="130">
        <f t="shared" si="7"/>
        <v>1.4332999999999974</v>
      </c>
      <c r="V17" s="131">
        <f t="shared" si="8"/>
        <v>1.1657627118644069</v>
      </c>
    </row>
    <row r="18" spans="1:22" x14ac:dyDescent="0.25">
      <c r="A18" s="114">
        <v>2151</v>
      </c>
      <c r="B18" s="118" t="s">
        <v>36</v>
      </c>
      <c r="C18" s="119">
        <v>12.1</v>
      </c>
      <c r="D18" s="120" t="s">
        <v>39</v>
      </c>
      <c r="E18" s="119">
        <v>52.5</v>
      </c>
      <c r="F18" s="119">
        <v>52.5</v>
      </c>
      <c r="G18" s="119">
        <v>31</v>
      </c>
      <c r="H18" s="118" t="s">
        <v>25</v>
      </c>
      <c r="I18" s="121">
        <f>F18-E18</f>
        <v>0</v>
      </c>
      <c r="J18" s="119">
        <f>F18-G18</f>
        <v>21.5</v>
      </c>
      <c r="K18" s="122">
        <f t="shared" si="1"/>
        <v>4.085</v>
      </c>
      <c r="L18" s="119">
        <f>I18*K5</f>
        <v>0</v>
      </c>
      <c r="M18" s="119">
        <f>J18*L5</f>
        <v>4.085</v>
      </c>
      <c r="N18" s="119">
        <f t="shared" si="3"/>
        <v>5.89</v>
      </c>
      <c r="O18" s="119">
        <f>(+C18-(L18+M18+N18))</f>
        <v>2.125</v>
      </c>
      <c r="P18" s="123"/>
      <c r="Q18" s="124"/>
      <c r="R18" s="121">
        <f t="shared" si="4"/>
        <v>0</v>
      </c>
      <c r="S18" s="119">
        <f t="shared" si="5"/>
        <v>4.085</v>
      </c>
      <c r="T18" s="119">
        <f t="shared" si="6"/>
        <v>5.89</v>
      </c>
      <c r="U18" s="129">
        <f t="shared" si="7"/>
        <v>2.125</v>
      </c>
      <c r="V18" s="131">
        <f t="shared" si="8"/>
        <v>0.99830508474576263</v>
      </c>
    </row>
    <row r="19" spans="1:22" x14ac:dyDescent="0.25">
      <c r="B19" s="34">
        <v>30</v>
      </c>
      <c r="C19" s="6"/>
      <c r="D19" s="5"/>
      <c r="E19" s="6"/>
      <c r="F19" s="6"/>
      <c r="G19" s="6"/>
      <c r="H19" s="125"/>
      <c r="I19" s="7"/>
      <c r="J19" s="6"/>
      <c r="K19" s="8"/>
      <c r="L19" s="5"/>
      <c r="M19" s="5"/>
      <c r="N19" s="5"/>
      <c r="O19" s="5"/>
      <c r="P19" s="13"/>
      <c r="Q19" s="14"/>
      <c r="R19" s="7"/>
      <c r="S19" s="6"/>
      <c r="T19" s="5"/>
      <c r="U19" s="12"/>
    </row>
    <row r="20" spans="1:22" x14ac:dyDescent="0.25">
      <c r="B20" s="34">
        <v>40</v>
      </c>
      <c r="C20" s="6"/>
      <c r="D20" s="5"/>
      <c r="E20" s="6"/>
      <c r="F20" s="6"/>
      <c r="G20" s="6"/>
      <c r="H20" s="125"/>
      <c r="I20" s="7"/>
      <c r="J20" s="6"/>
      <c r="K20" s="8"/>
      <c r="L20" s="5"/>
      <c r="M20" s="5"/>
      <c r="N20" s="5"/>
      <c r="O20" s="5"/>
      <c r="P20" s="13"/>
      <c r="Q20" s="14"/>
      <c r="R20" s="7"/>
      <c r="S20" s="6"/>
      <c r="T20" s="5"/>
      <c r="U20" s="12"/>
    </row>
    <row r="21" spans="1:22" x14ac:dyDescent="0.25">
      <c r="B21" s="34">
        <v>50</v>
      </c>
      <c r="C21" s="6"/>
      <c r="D21" s="5"/>
      <c r="E21" s="6"/>
      <c r="F21" s="6"/>
      <c r="G21" s="6"/>
      <c r="H21" s="125"/>
      <c r="I21" s="7"/>
      <c r="J21" s="6"/>
      <c r="K21" s="8"/>
      <c r="L21" s="5"/>
      <c r="M21" s="5"/>
      <c r="N21" s="5"/>
      <c r="O21" s="5"/>
      <c r="P21" s="13"/>
      <c r="Q21" s="14"/>
      <c r="R21" s="7"/>
      <c r="S21" s="6"/>
      <c r="T21" s="5"/>
      <c r="U21" s="12"/>
    </row>
    <row r="22" spans="1:22" x14ac:dyDescent="0.25">
      <c r="B22" s="34">
        <v>60</v>
      </c>
      <c r="C22" s="6"/>
      <c r="D22" s="5"/>
      <c r="E22" s="6"/>
      <c r="F22" s="6"/>
      <c r="G22" s="6"/>
      <c r="H22" s="125"/>
      <c r="I22" s="7"/>
      <c r="J22" s="6"/>
      <c r="K22" s="8"/>
      <c r="L22" s="5"/>
      <c r="M22" s="5"/>
      <c r="N22" s="5"/>
      <c r="O22" s="5"/>
      <c r="P22" s="13"/>
      <c r="Q22" s="14"/>
      <c r="R22" s="7"/>
      <c r="S22" s="6"/>
      <c r="T22" s="5"/>
      <c r="U22" s="12"/>
    </row>
    <row r="23" spans="1:22" x14ac:dyDescent="0.25">
      <c r="B23" s="34">
        <v>70</v>
      </c>
      <c r="C23" s="6"/>
      <c r="D23" s="5"/>
      <c r="E23" s="6"/>
      <c r="F23" s="6"/>
      <c r="G23" s="6"/>
      <c r="H23" s="125"/>
      <c r="I23" s="7"/>
      <c r="J23" s="6"/>
      <c r="K23" s="8"/>
      <c r="L23" s="5"/>
      <c r="M23" s="5"/>
      <c r="N23" s="5"/>
      <c r="O23" s="5"/>
      <c r="P23" s="13"/>
      <c r="Q23" s="14"/>
      <c r="R23" s="7"/>
      <c r="S23" s="6"/>
      <c r="T23" s="5"/>
      <c r="U23" s="12"/>
    </row>
    <row r="24" spans="1:22" x14ac:dyDescent="0.25">
      <c r="B24" s="34">
        <v>80</v>
      </c>
      <c r="C24" s="6"/>
      <c r="D24" s="5"/>
      <c r="E24" s="6"/>
      <c r="F24" s="6"/>
      <c r="G24" s="6"/>
      <c r="H24" s="125"/>
      <c r="I24" s="7"/>
      <c r="J24" s="6"/>
      <c r="K24" s="8"/>
      <c r="L24" s="5"/>
      <c r="M24" s="5"/>
      <c r="N24" s="5"/>
      <c r="O24" s="5"/>
      <c r="P24" s="126"/>
      <c r="Q24" s="22"/>
      <c r="R24" s="7"/>
      <c r="S24" s="6"/>
      <c r="T24" s="5"/>
      <c r="U24" s="12"/>
    </row>
    <row r="25" spans="1:22" x14ac:dyDescent="0.25">
      <c r="B25" s="34">
        <v>90</v>
      </c>
      <c r="C25" s="6"/>
      <c r="D25" s="5"/>
      <c r="E25" s="6"/>
      <c r="F25" s="6"/>
      <c r="G25" s="6"/>
      <c r="H25" s="125"/>
      <c r="I25" s="7"/>
      <c r="J25" s="6"/>
      <c r="K25" s="8"/>
      <c r="L25" s="5"/>
      <c r="M25" s="5"/>
      <c r="N25" s="5"/>
      <c r="O25" s="5"/>
      <c r="P25" s="23"/>
      <c r="Q25" s="22"/>
      <c r="R25" s="7"/>
      <c r="S25" s="6"/>
      <c r="T25" s="5"/>
      <c r="U25" s="12"/>
    </row>
    <row r="26" spans="1:22" x14ac:dyDescent="0.25">
      <c r="B26" s="34">
        <v>100</v>
      </c>
      <c r="C26" s="6"/>
      <c r="D26" s="5"/>
      <c r="E26" s="6"/>
      <c r="F26" s="6"/>
      <c r="G26" s="6"/>
      <c r="H26" s="125"/>
      <c r="I26" s="7"/>
      <c r="J26" s="6"/>
      <c r="K26" s="8"/>
      <c r="L26" s="5"/>
      <c r="M26" s="5"/>
      <c r="N26" s="5"/>
      <c r="O26" s="5"/>
      <c r="P26" s="8"/>
      <c r="Q26" s="12"/>
      <c r="R26" s="7"/>
      <c r="S26" s="6"/>
      <c r="T26" s="5"/>
      <c r="U26" s="12"/>
    </row>
    <row r="27" spans="1:22" x14ac:dyDescent="0.25">
      <c r="B27" s="34"/>
      <c r="C27" s="6"/>
      <c r="D27" s="5"/>
      <c r="E27" s="6"/>
      <c r="F27" s="6"/>
      <c r="G27" s="6"/>
      <c r="H27" s="125"/>
      <c r="I27" s="24"/>
      <c r="J27" s="25"/>
      <c r="K27" s="26"/>
      <c r="L27" s="27"/>
      <c r="M27" s="27"/>
      <c r="N27" s="27"/>
      <c r="O27" s="27"/>
      <c r="P27" s="28"/>
      <c r="Q27" s="29"/>
      <c r="R27" s="24"/>
      <c r="S27" s="25"/>
      <c r="T27" s="27"/>
      <c r="U27" s="30"/>
    </row>
    <row r="30" spans="1:22" x14ac:dyDescent="0.25">
      <c r="B30" s="33">
        <v>1</v>
      </c>
      <c r="C30" s="4">
        <v>22.2</v>
      </c>
      <c r="D30" s="5">
        <v>97.3</v>
      </c>
      <c r="E30" s="6">
        <v>109</v>
      </c>
      <c r="F30" s="6">
        <v>108.5</v>
      </c>
      <c r="G30" s="6">
        <v>103.6</v>
      </c>
      <c r="H30" s="34">
        <v>1</v>
      </c>
      <c r="I30" s="7">
        <v>-0.5</v>
      </c>
      <c r="J30" s="6">
        <v>4.9000000000000057</v>
      </c>
      <c r="K30" s="8">
        <v>0.24298753797507711</v>
      </c>
      <c r="L30" s="9">
        <v>-0.61599045198090396</v>
      </c>
      <c r="M30" s="9">
        <v>0.85897798995598107</v>
      </c>
      <c r="N30" s="5">
        <v>18.161248930497862</v>
      </c>
      <c r="O30" s="5">
        <v>3.7957635315270615</v>
      </c>
      <c r="P30" s="10">
        <v>0</v>
      </c>
      <c r="Q30" s="11">
        <v>0.9</v>
      </c>
      <c r="R30" s="4">
        <v>-0.30799522599045198</v>
      </c>
      <c r="S30" s="4">
        <v>0.42948899497799053</v>
      </c>
      <c r="T30" s="5">
        <v>9.0806244652489312</v>
      </c>
      <c r="U30" s="12">
        <v>1.8978817657635307</v>
      </c>
    </row>
    <row r="31" spans="1:22" x14ac:dyDescent="0.25">
      <c r="B31" s="34">
        <v>2</v>
      </c>
      <c r="C31" s="6">
        <v>23.6</v>
      </c>
      <c r="D31" s="5">
        <v>97</v>
      </c>
      <c r="E31" s="6">
        <v>116.7</v>
      </c>
      <c r="F31" s="6">
        <v>116.6</v>
      </c>
      <c r="G31" s="6">
        <v>103.2</v>
      </c>
      <c r="H31" s="34">
        <v>2</v>
      </c>
      <c r="I31" s="7">
        <v>-0.10000000000000853</v>
      </c>
      <c r="J31" s="6">
        <v>13.399999999999991</v>
      </c>
      <c r="K31" s="8">
        <v>2.2258437596875078</v>
      </c>
      <c r="L31" s="5">
        <v>-0.1231980903961913</v>
      </c>
      <c r="M31" s="5">
        <v>2.3490418500836991</v>
      </c>
      <c r="N31" s="5">
        <v>18.091128278256559</v>
      </c>
      <c r="O31" s="5">
        <v>3.2830279620559359</v>
      </c>
      <c r="P31" s="13">
        <v>0.2</v>
      </c>
      <c r="Q31" s="14">
        <v>2</v>
      </c>
      <c r="R31" s="6">
        <v>-6.1599045198095649E-2</v>
      </c>
      <c r="S31" s="6">
        <v>1.1745209250418496</v>
      </c>
      <c r="T31" s="5">
        <v>9.0455641391282793</v>
      </c>
      <c r="U31" s="12">
        <v>1.641513981027968</v>
      </c>
    </row>
    <row r="32" spans="1:22" x14ac:dyDescent="0.25">
      <c r="B32" s="34">
        <v>3</v>
      </c>
      <c r="C32" s="15">
        <v>25.3</v>
      </c>
      <c r="D32" s="16">
        <v>97.2</v>
      </c>
      <c r="E32" s="15">
        <v>125.5</v>
      </c>
      <c r="F32" s="15">
        <v>125.4</v>
      </c>
      <c r="G32" s="15">
        <v>102.3</v>
      </c>
      <c r="H32" s="34">
        <v>3</v>
      </c>
      <c r="I32" s="17">
        <v>-9.9999999999994316E-2</v>
      </c>
      <c r="J32" s="15">
        <v>23.100000000000009</v>
      </c>
      <c r="K32" s="18">
        <v>3.9262695765391626</v>
      </c>
      <c r="L32" s="16">
        <v>-0.12319809039617378</v>
      </c>
      <c r="M32" s="16">
        <v>4.0494676669353362</v>
      </c>
      <c r="N32" s="16">
        <v>17.933356810713622</v>
      </c>
      <c r="O32" s="16">
        <v>3.4403736127472158</v>
      </c>
      <c r="P32" s="19">
        <v>0.3</v>
      </c>
      <c r="Q32" s="20">
        <v>2.9</v>
      </c>
      <c r="R32" s="15">
        <v>-6.1599045198086892E-2</v>
      </c>
      <c r="S32" s="15">
        <v>2.0247338334676681</v>
      </c>
      <c r="T32" s="16">
        <v>8.9666784053568112</v>
      </c>
      <c r="U32" s="21">
        <v>1.7201868063736079</v>
      </c>
    </row>
    <row r="33" spans="2:21" x14ac:dyDescent="0.25">
      <c r="B33" s="34">
        <v>4</v>
      </c>
      <c r="C33" s="6">
        <v>27.3</v>
      </c>
      <c r="D33" s="5">
        <v>97.3</v>
      </c>
      <c r="E33" s="6">
        <v>135.5</v>
      </c>
      <c r="F33" s="6">
        <v>135.6</v>
      </c>
      <c r="G33" s="6">
        <v>102</v>
      </c>
      <c r="H33" s="34">
        <v>4</v>
      </c>
      <c r="I33" s="7">
        <v>9.9999999999994316E-2</v>
      </c>
      <c r="J33" s="6">
        <v>33.599999999999994</v>
      </c>
      <c r="K33" s="8">
        <v>6.0133328786657501</v>
      </c>
      <c r="L33" s="5">
        <v>0.12319809039617378</v>
      </c>
      <c r="M33" s="5">
        <v>5.8901347882695765</v>
      </c>
      <c r="N33" s="5">
        <v>17.880766321532647</v>
      </c>
      <c r="O33" s="5">
        <v>3.4059007998016035</v>
      </c>
      <c r="P33" s="13">
        <v>0.5</v>
      </c>
      <c r="Q33" s="14">
        <v>3.8</v>
      </c>
      <c r="R33" s="6">
        <v>6.1599045198086892E-2</v>
      </c>
      <c r="S33" s="6">
        <v>2.9450673941347882</v>
      </c>
      <c r="T33" s="5">
        <v>8.9403831607663236</v>
      </c>
      <c r="U33" s="12">
        <v>1.7029503999008018</v>
      </c>
    </row>
    <row r="34" spans="2:21" x14ac:dyDescent="0.25">
      <c r="B34" s="34">
        <v>5</v>
      </c>
      <c r="C34" s="6">
        <v>28.8</v>
      </c>
      <c r="D34" s="5">
        <v>97.1</v>
      </c>
      <c r="E34" s="6">
        <v>142.5</v>
      </c>
      <c r="F34" s="6">
        <v>143</v>
      </c>
      <c r="G34" s="6">
        <v>101.4</v>
      </c>
      <c r="H34" s="34">
        <v>5</v>
      </c>
      <c r="I34" s="7">
        <v>0.5</v>
      </c>
      <c r="J34" s="6">
        <v>41.599999999999994</v>
      </c>
      <c r="K34" s="8">
        <v>7.9085382850765704</v>
      </c>
      <c r="L34" s="5">
        <v>0.61599045198090396</v>
      </c>
      <c r="M34" s="5">
        <v>7.2925478330956661</v>
      </c>
      <c r="N34" s="5">
        <v>17.77558534317069</v>
      </c>
      <c r="O34" s="5">
        <v>3.1158763717527407</v>
      </c>
      <c r="P34" s="13">
        <v>0.6</v>
      </c>
      <c r="Q34" s="14">
        <v>4.5</v>
      </c>
      <c r="R34" s="6">
        <v>0.30799522599045198</v>
      </c>
      <c r="S34" s="6">
        <v>3.6462739165478331</v>
      </c>
      <c r="T34" s="5">
        <v>8.8877926715853448</v>
      </c>
      <c r="U34" s="12">
        <v>1.5579381858763703</v>
      </c>
    </row>
    <row r="35" spans="2:21" x14ac:dyDescent="0.25">
      <c r="B35" s="34">
        <v>10</v>
      </c>
      <c r="C35" s="15">
        <v>33.700000000000003</v>
      </c>
      <c r="D35" s="16">
        <v>97.2</v>
      </c>
      <c r="E35" s="15">
        <v>159</v>
      </c>
      <c r="F35" s="15">
        <v>160.80000000000001</v>
      </c>
      <c r="G35" s="15">
        <v>100.4</v>
      </c>
      <c r="H35" s="34">
        <v>10</v>
      </c>
      <c r="I35" s="17">
        <v>1.8000000000000114</v>
      </c>
      <c r="J35" s="15">
        <v>60.400000000000006</v>
      </c>
      <c r="K35" s="18">
        <v>12.805784115568247</v>
      </c>
      <c r="L35" s="16">
        <v>2.2175656271312683</v>
      </c>
      <c r="M35" s="16">
        <v>10.588218488436979</v>
      </c>
      <c r="N35" s="16">
        <v>17.600283712567428</v>
      </c>
      <c r="O35" s="16">
        <v>3.2939321718643271</v>
      </c>
      <c r="P35" s="19">
        <v>1.5</v>
      </c>
      <c r="Q35" s="20">
        <v>6.7</v>
      </c>
      <c r="R35" s="15">
        <v>1.1087828135656341</v>
      </c>
      <c r="S35" s="15">
        <v>5.2941092442184896</v>
      </c>
      <c r="T35" s="16">
        <v>8.8001418562837141</v>
      </c>
      <c r="U35" s="21">
        <v>1.6469660859321635</v>
      </c>
    </row>
    <row r="36" spans="2:21" x14ac:dyDescent="0.25">
      <c r="B36" s="34">
        <v>20</v>
      </c>
      <c r="C36" s="6">
        <v>41.4</v>
      </c>
      <c r="D36" s="5">
        <v>97.2</v>
      </c>
      <c r="E36" s="6">
        <v>176.1</v>
      </c>
      <c r="F36" s="6">
        <v>180.9</v>
      </c>
      <c r="G36" s="6">
        <v>100</v>
      </c>
      <c r="H36" s="34">
        <v>20</v>
      </c>
      <c r="I36" s="7">
        <v>4.8000000000000114</v>
      </c>
      <c r="J36" s="6">
        <v>80.900000000000006</v>
      </c>
      <c r="K36" s="8">
        <v>20.095410254820528</v>
      </c>
      <c r="L36" s="5">
        <v>5.9135083390166923</v>
      </c>
      <c r="M36" s="5">
        <v>14.181901915803834</v>
      </c>
      <c r="N36" s="9">
        <v>17.530163060326124</v>
      </c>
      <c r="O36" s="5">
        <v>3.7744266848533456</v>
      </c>
      <c r="P36" s="13">
        <v>3.6</v>
      </c>
      <c r="Q36" s="14">
        <v>9.4</v>
      </c>
      <c r="R36" s="6">
        <v>2.9567541695083461</v>
      </c>
      <c r="S36" s="6">
        <v>7.0909509579019172</v>
      </c>
      <c r="T36" s="5">
        <v>8.7650815301630622</v>
      </c>
      <c r="U36" s="12">
        <v>1.8872133424266728</v>
      </c>
    </row>
    <row r="37" spans="2:21" x14ac:dyDescent="0.25">
      <c r="B37" s="34">
        <v>30</v>
      </c>
      <c r="C37" s="6">
        <v>49.2</v>
      </c>
      <c r="D37" s="5">
        <v>97.1</v>
      </c>
      <c r="E37" s="6">
        <v>188.7</v>
      </c>
      <c r="F37" s="6">
        <v>197.7</v>
      </c>
      <c r="G37" s="6">
        <v>100</v>
      </c>
      <c r="H37" s="34">
        <v>30</v>
      </c>
      <c r="I37" s="7">
        <v>9</v>
      </c>
      <c r="J37" s="6">
        <v>97.699999999999989</v>
      </c>
      <c r="K37" s="8">
        <v>28.21479744559489</v>
      </c>
      <c r="L37" s="5">
        <v>11.087828135656272</v>
      </c>
      <c r="M37" s="5">
        <v>17.12696930993862</v>
      </c>
      <c r="N37" s="5">
        <v>17.530163060326124</v>
      </c>
      <c r="O37" s="5">
        <v>3.4550394940789886</v>
      </c>
      <c r="P37" s="13">
        <v>6.8</v>
      </c>
      <c r="Q37" s="14">
        <v>11.3</v>
      </c>
      <c r="R37" s="6">
        <v>5.543914067828136</v>
      </c>
      <c r="S37" s="6">
        <v>8.5634846549693098</v>
      </c>
      <c r="T37" s="5">
        <v>8.7650815301630622</v>
      </c>
      <c r="U37" s="12">
        <v>1.7275197470394943</v>
      </c>
    </row>
    <row r="38" spans="2:21" x14ac:dyDescent="0.25">
      <c r="B38" s="34">
        <v>40</v>
      </c>
      <c r="C38" s="6">
        <v>57.2</v>
      </c>
      <c r="D38" s="5">
        <v>97.5</v>
      </c>
      <c r="E38" s="6">
        <v>199.8</v>
      </c>
      <c r="F38" s="6">
        <v>212.8</v>
      </c>
      <c r="G38" s="6">
        <v>100.2</v>
      </c>
      <c r="H38" s="34">
        <v>40</v>
      </c>
      <c r="I38" s="7">
        <v>13</v>
      </c>
      <c r="J38" s="6">
        <v>112.60000000000001</v>
      </c>
      <c r="K38" s="8">
        <v>35.754715357430726</v>
      </c>
      <c r="L38" s="5">
        <v>16.015751751503505</v>
      </c>
      <c r="M38" s="5">
        <v>19.738963605927218</v>
      </c>
      <c r="N38" s="5">
        <v>17.565223386446775</v>
      </c>
      <c r="O38" s="5">
        <v>3.8800612561225023</v>
      </c>
      <c r="P38" s="13">
        <v>10.199999999999999</v>
      </c>
      <c r="Q38" s="14">
        <v>13</v>
      </c>
      <c r="R38" s="6">
        <v>8.0078758757517523</v>
      </c>
      <c r="S38" s="6">
        <v>9.8694818029636089</v>
      </c>
      <c r="T38" s="5">
        <v>8.7826116932233873</v>
      </c>
      <c r="U38" s="12">
        <v>1.9400306280612512</v>
      </c>
    </row>
    <row r="39" spans="2:21" x14ac:dyDescent="0.25">
      <c r="B39" s="34">
        <v>50</v>
      </c>
      <c r="C39" s="6">
        <v>65.7</v>
      </c>
      <c r="D39" s="5">
        <v>97.9</v>
      </c>
      <c r="E39" s="6">
        <v>210.4</v>
      </c>
      <c r="F39" s="6">
        <v>228.2</v>
      </c>
      <c r="G39" s="6">
        <v>100.5</v>
      </c>
      <c r="H39" s="34">
        <v>50</v>
      </c>
      <c r="I39" s="7">
        <v>17.799999999999983</v>
      </c>
      <c r="J39" s="6">
        <v>127.69999999999999</v>
      </c>
      <c r="K39" s="8">
        <v>44.315278318556622</v>
      </c>
      <c r="L39" s="5">
        <v>21.92926009052016</v>
      </c>
      <c r="M39" s="5">
        <v>22.386018228036459</v>
      </c>
      <c r="N39" s="5">
        <v>17.617813875627753</v>
      </c>
      <c r="O39" s="5">
        <v>3.7669078058156273</v>
      </c>
      <c r="P39" s="13">
        <v>13.6</v>
      </c>
      <c r="Q39" s="14">
        <v>14.6</v>
      </c>
      <c r="R39" s="6">
        <v>10.96463004526008</v>
      </c>
      <c r="S39" s="6">
        <v>11.19300911401823</v>
      </c>
      <c r="T39" s="5">
        <v>8.8089069378138767</v>
      </c>
      <c r="U39" s="12">
        <v>1.8834539029078137</v>
      </c>
    </row>
    <row r="40" spans="2:21" x14ac:dyDescent="0.25">
      <c r="B40" s="34">
        <v>60</v>
      </c>
      <c r="C40" s="6">
        <v>74.2</v>
      </c>
      <c r="D40" s="5">
        <v>98.7</v>
      </c>
      <c r="E40" s="6">
        <v>221.3</v>
      </c>
      <c r="F40" s="6">
        <v>243.7</v>
      </c>
      <c r="G40" s="6">
        <v>101.6</v>
      </c>
      <c r="H40" s="34">
        <v>60</v>
      </c>
      <c r="I40" s="7">
        <v>22.399999999999977</v>
      </c>
      <c r="J40" s="6">
        <v>142.1</v>
      </c>
      <c r="K40" s="8">
        <v>52.506733957467887</v>
      </c>
      <c r="L40" s="5">
        <v>27.596372248744469</v>
      </c>
      <c r="M40" s="5">
        <v>24.910361708723421</v>
      </c>
      <c r="N40" s="5">
        <v>17.81064566929134</v>
      </c>
      <c r="O40" s="5">
        <v>3.8826203732407834</v>
      </c>
      <c r="P40" s="13">
        <v>17.2</v>
      </c>
      <c r="Q40" s="14">
        <v>16</v>
      </c>
      <c r="R40" s="6">
        <v>13.798186124372235</v>
      </c>
      <c r="S40" s="6">
        <v>12.455180854361711</v>
      </c>
      <c r="T40" s="5">
        <v>8.9053228346456699</v>
      </c>
      <c r="U40" s="12">
        <v>1.9413101866203917</v>
      </c>
    </row>
    <row r="41" spans="2:21" x14ac:dyDescent="0.25">
      <c r="B41" s="34">
        <v>70</v>
      </c>
      <c r="C41" s="15">
        <v>82.7</v>
      </c>
      <c r="D41" s="16">
        <v>100.5</v>
      </c>
      <c r="E41" s="15">
        <v>230.9</v>
      </c>
      <c r="F41" s="15">
        <v>257.8</v>
      </c>
      <c r="G41" s="15">
        <v>104</v>
      </c>
      <c r="H41" s="34">
        <v>70</v>
      </c>
      <c r="I41" s="17">
        <v>26.900000000000006</v>
      </c>
      <c r="J41" s="15">
        <v>153.80000000000001</v>
      </c>
      <c r="K41" s="18">
        <v>60.10167710335422</v>
      </c>
      <c r="L41" s="16">
        <v>33.140286316572642</v>
      </c>
      <c r="M41" s="16">
        <v>26.961390786781578</v>
      </c>
      <c r="N41" s="16">
        <v>18.23136958273917</v>
      </c>
      <c r="O41" s="16">
        <v>4.3669533139066203</v>
      </c>
      <c r="P41" s="19">
        <v>20.8</v>
      </c>
      <c r="Q41" s="20">
        <v>17.3</v>
      </c>
      <c r="R41" s="15">
        <v>16.570143158286321</v>
      </c>
      <c r="S41" s="15">
        <v>13.480695393390789</v>
      </c>
      <c r="T41" s="16">
        <v>9.1156847913695849</v>
      </c>
      <c r="U41" s="21">
        <v>2.1834766569533102</v>
      </c>
    </row>
    <row r="42" spans="2:21" x14ac:dyDescent="0.25">
      <c r="B42" s="34">
        <v>80</v>
      </c>
      <c r="C42" s="6">
        <v>90.7</v>
      </c>
      <c r="D42" s="5">
        <v>102.8</v>
      </c>
      <c r="E42" s="6">
        <v>240.5</v>
      </c>
      <c r="F42" s="6">
        <v>271.89999999999998</v>
      </c>
      <c r="G42" s="6">
        <v>106.7</v>
      </c>
      <c r="H42" s="34">
        <v>80</v>
      </c>
      <c r="I42" s="7">
        <v>31.399999999999977</v>
      </c>
      <c r="J42" s="6">
        <v>165.2</v>
      </c>
      <c r="K42" s="8">
        <v>67.644029760059496</v>
      </c>
      <c r="L42" s="5">
        <v>38.684200384400739</v>
      </c>
      <c r="M42" s="5">
        <v>28.959829375658753</v>
      </c>
      <c r="N42" s="5">
        <v>18.704683985367975</v>
      </c>
      <c r="O42" s="5">
        <v>4.3512862545725284</v>
      </c>
      <c r="P42" s="3"/>
      <c r="Q42" s="22"/>
      <c r="R42" s="6">
        <v>19.34210019220037</v>
      </c>
      <c r="S42" s="6">
        <v>14.479914687829377</v>
      </c>
      <c r="T42" s="5">
        <v>9.3523419926839875</v>
      </c>
      <c r="U42" s="12">
        <v>2.1756431272862642</v>
      </c>
    </row>
    <row r="43" spans="2:21" x14ac:dyDescent="0.25">
      <c r="B43" s="34">
        <v>90</v>
      </c>
      <c r="C43" s="6">
        <v>99.7</v>
      </c>
      <c r="D43" s="5">
        <v>105.3</v>
      </c>
      <c r="E43" s="6">
        <v>249.7</v>
      </c>
      <c r="F43" s="6">
        <v>286.2</v>
      </c>
      <c r="G43" s="6">
        <v>109.7</v>
      </c>
      <c r="H43" s="34">
        <v>90</v>
      </c>
      <c r="I43" s="7">
        <v>36.5</v>
      </c>
      <c r="J43" s="6">
        <v>176.5</v>
      </c>
      <c r="K43" s="8">
        <v>75.908040796081593</v>
      </c>
      <c r="L43" s="5">
        <v>44.967302994605987</v>
      </c>
      <c r="M43" s="5">
        <v>30.940737801475606</v>
      </c>
      <c r="N43" s="5">
        <v>19.230588877177759</v>
      </c>
      <c r="O43" s="5">
        <v>4.5613703267406578</v>
      </c>
      <c r="P43" s="23"/>
      <c r="Q43" s="22"/>
      <c r="R43" s="6">
        <v>22.483651497302994</v>
      </c>
      <c r="S43" s="6">
        <v>15.470368900737803</v>
      </c>
      <c r="T43" s="5">
        <v>9.6152944385888794</v>
      </c>
      <c r="U43" s="12">
        <v>2.2806851633703289</v>
      </c>
    </row>
    <row r="44" spans="2:21" x14ac:dyDescent="0.25">
      <c r="B44" s="34">
        <v>100</v>
      </c>
      <c r="C44" s="15">
        <v>108.7</v>
      </c>
      <c r="D44" s="16">
        <v>109</v>
      </c>
      <c r="E44" s="15">
        <v>259</v>
      </c>
      <c r="F44" s="15">
        <v>301.3</v>
      </c>
      <c r="G44" s="15">
        <v>114.2</v>
      </c>
      <c r="H44" s="34">
        <v>100</v>
      </c>
      <c r="I44" s="17">
        <v>42.300000000000011</v>
      </c>
      <c r="J44" s="15">
        <v>187.10000000000002</v>
      </c>
      <c r="K44" s="18">
        <v>84.91172732345467</v>
      </c>
      <c r="L44" s="16">
        <v>52.112792237584486</v>
      </c>
      <c r="M44" s="16">
        <v>32.798935085870184</v>
      </c>
      <c r="N44" s="16">
        <v>20.019446214892433</v>
      </c>
      <c r="O44" s="16">
        <v>3.7688264616528926</v>
      </c>
      <c r="P44" s="18"/>
      <c r="Q44" s="21"/>
      <c r="R44" s="15">
        <v>26.056396118792243</v>
      </c>
      <c r="S44" s="15">
        <v>16.399467542935092</v>
      </c>
      <c r="T44" s="16">
        <v>10.009723107446217</v>
      </c>
      <c r="U44" s="21">
        <v>1.8844132308264463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results_comp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hp1010</dc:creator>
  <cp:lastModifiedBy>hp1010</cp:lastModifiedBy>
  <dcterms:created xsi:type="dcterms:W3CDTF">2020-01-19T00:28:33Z</dcterms:created>
  <dcterms:modified xsi:type="dcterms:W3CDTF">2020-01-19T01:50:55Z</dcterms:modified>
</cp:coreProperties>
</file>