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235" windowHeight="8700" activeTab="4"/>
  </bookViews>
  <sheets>
    <sheet name="1.0375_1.075" sheetId="3" r:id="rId1"/>
    <sheet name="1.075" sheetId="4" r:id="rId2"/>
    <sheet name="3_curves" sheetId="5" r:id="rId3"/>
    <sheet name="3_curves_same" sheetId="6" r:id="rId4"/>
    <sheet name="zeta_reb_curve" sheetId="7" r:id="rId5"/>
  </sheets>
  <definedNames>
    <definedName name="_xlnm.Print_Area" localSheetId="0">'1.0375_1.075'!$B$2:$P$24</definedName>
    <definedName name="_xlnm.Print_Area" localSheetId="1">'1.075'!$B$2:$P$24</definedName>
    <definedName name="_xlnm.Print_Area" localSheetId="2">'3_curves'!$B$2:$Q$46</definedName>
    <definedName name="_xlnm.Print_Area" localSheetId="3">'3_curves_same'!$B$14:$Q$45</definedName>
    <definedName name="_xlnm.Print_Area" localSheetId="4">zeta_reb_curve!$C$50:$R$100</definedName>
  </definedNames>
  <calcPr calcId="145621"/>
</workbook>
</file>

<file path=xl/calcChain.xml><?xml version="1.0" encoding="utf-8"?>
<calcChain xmlns="http://schemas.openxmlformats.org/spreadsheetml/2006/main">
  <c r="S73" i="7" l="1"/>
  <c r="I71" i="7"/>
  <c r="I72" i="7"/>
  <c r="I73" i="7"/>
  <c r="I74" i="7"/>
  <c r="I78" i="7"/>
  <c r="I80" i="7"/>
  <c r="I81" i="7"/>
  <c r="I70" i="7"/>
  <c r="V71" i="7"/>
  <c r="I88" i="7"/>
  <c r="V70" i="7"/>
  <c r="I54" i="7"/>
  <c r="J54" i="7"/>
  <c r="K54" i="7"/>
  <c r="L54" i="7"/>
  <c r="I55" i="7"/>
  <c r="H55" i="7"/>
  <c r="G55" i="7"/>
  <c r="I56" i="7"/>
  <c r="I57" i="7"/>
  <c r="I58" i="7"/>
  <c r="I59" i="7"/>
  <c r="I60" i="7"/>
  <c r="J60" i="7"/>
  <c r="I61" i="7"/>
  <c r="I62" i="7"/>
  <c r="J62" i="7"/>
  <c r="I63" i="7"/>
  <c r="I64" i="7"/>
  <c r="I53" i="7"/>
  <c r="J53" i="7"/>
  <c r="K53" i="7"/>
  <c r="L53" i="7"/>
  <c r="M53" i="7"/>
  <c r="N53" i="7"/>
  <c r="O53" i="7"/>
  <c r="P53" i="7"/>
  <c r="Q53" i="7"/>
  <c r="R53" i="7"/>
  <c r="G43" i="7"/>
  <c r="G36" i="7"/>
  <c r="G37" i="7"/>
  <c r="G38" i="7"/>
  <c r="G39" i="7"/>
  <c r="G40" i="7"/>
  <c r="G41" i="7"/>
  <c r="G42" i="7"/>
  <c r="G32" i="7"/>
  <c r="G33" i="7"/>
  <c r="G34" i="7"/>
  <c r="G35" i="7"/>
  <c r="G31" i="7"/>
  <c r="V81" i="7"/>
  <c r="V80" i="7"/>
  <c r="V79" i="7"/>
  <c r="I79" i="7"/>
  <c r="V78" i="7"/>
  <c r="V77" i="7"/>
  <c r="V76" i="7"/>
  <c r="I76" i="7"/>
  <c r="V75" i="7"/>
  <c r="I75" i="7"/>
  <c r="V74" i="7"/>
  <c r="V72" i="7"/>
  <c r="V73" i="7"/>
  <c r="H32" i="6"/>
  <c r="H54" i="7"/>
  <c r="G54" i="7"/>
  <c r="F54" i="7"/>
  <c r="E54" i="7"/>
  <c r="D54" i="7"/>
  <c r="F55" i="7"/>
  <c r="E55" i="7"/>
  <c r="D55" i="7"/>
  <c r="H57" i="7"/>
  <c r="G57" i="7"/>
  <c r="F57" i="7"/>
  <c r="E57" i="7"/>
  <c r="D57" i="7"/>
  <c r="H58" i="7"/>
  <c r="G58" i="7"/>
  <c r="F58" i="7"/>
  <c r="E58" i="7"/>
  <c r="D58" i="7"/>
  <c r="H61" i="7"/>
  <c r="G61" i="7"/>
  <c r="F61" i="7"/>
  <c r="E61" i="7"/>
  <c r="D61" i="7"/>
  <c r="H53" i="7"/>
  <c r="G53" i="7"/>
  <c r="F53" i="7"/>
  <c r="E53" i="7"/>
  <c r="D53" i="7"/>
  <c r="D43" i="7"/>
  <c r="F32" i="7"/>
  <c r="F33" i="7"/>
  <c r="J55" i="7"/>
  <c r="K55" i="7"/>
  <c r="L55" i="7"/>
  <c r="M55" i="7"/>
  <c r="N55" i="7"/>
  <c r="O55" i="7"/>
  <c r="P55" i="7"/>
  <c r="Q55" i="7"/>
  <c r="R55" i="7"/>
  <c r="F34" i="7"/>
  <c r="F35" i="7"/>
  <c r="J57" i="7"/>
  <c r="K57" i="7"/>
  <c r="L57" i="7"/>
  <c r="M57" i="7"/>
  <c r="N57" i="7"/>
  <c r="O57" i="7"/>
  <c r="P57" i="7"/>
  <c r="Q57" i="7"/>
  <c r="R57" i="7"/>
  <c r="F36" i="7"/>
  <c r="F37" i="7"/>
  <c r="J59" i="7"/>
  <c r="K59" i="7"/>
  <c r="L59" i="7"/>
  <c r="M59" i="7"/>
  <c r="N59" i="7"/>
  <c r="O59" i="7"/>
  <c r="P59" i="7"/>
  <c r="Q59" i="7"/>
  <c r="R59" i="7"/>
  <c r="F38" i="7"/>
  <c r="F39" i="7"/>
  <c r="F40" i="7"/>
  <c r="F41" i="7"/>
  <c r="F42" i="7"/>
  <c r="F31" i="7"/>
  <c r="M54" i="7"/>
  <c r="N54" i="7"/>
  <c r="O54" i="7"/>
  <c r="P54" i="7"/>
  <c r="Q54" i="7"/>
  <c r="R54" i="7"/>
  <c r="J58" i="7"/>
  <c r="K58" i="7"/>
  <c r="L58" i="7"/>
  <c r="M58" i="7"/>
  <c r="N58" i="7"/>
  <c r="O58" i="7"/>
  <c r="P58" i="7"/>
  <c r="Q58" i="7"/>
  <c r="R58" i="7"/>
  <c r="K60" i="7"/>
  <c r="L60" i="7"/>
  <c r="M60" i="7"/>
  <c r="N60" i="7"/>
  <c r="O60" i="7"/>
  <c r="P60" i="7"/>
  <c r="Q60" i="7"/>
  <c r="R60" i="7"/>
  <c r="J61" i="7"/>
  <c r="K61" i="7"/>
  <c r="L61" i="7"/>
  <c r="M61" i="7"/>
  <c r="N61" i="7"/>
  <c r="O61" i="7"/>
  <c r="P61" i="7"/>
  <c r="Q61" i="7"/>
  <c r="R61" i="7"/>
  <c r="K62" i="7"/>
  <c r="L62" i="7"/>
  <c r="M62" i="7"/>
  <c r="N62" i="7"/>
  <c r="O62" i="7"/>
  <c r="P62" i="7"/>
  <c r="Q62" i="7"/>
  <c r="R62" i="7"/>
  <c r="H23" i="7"/>
  <c r="J22" i="7"/>
  <c r="K22" i="7"/>
  <c r="L22" i="7"/>
  <c r="M22" i="7"/>
  <c r="I22" i="7"/>
  <c r="G22" i="7"/>
  <c r="F22" i="7"/>
  <c r="E22" i="7"/>
  <c r="J21" i="7"/>
  <c r="K21" i="7"/>
  <c r="L21" i="7"/>
  <c r="M21" i="7"/>
  <c r="N21" i="7"/>
  <c r="O21" i="7"/>
  <c r="P21" i="7"/>
  <c r="Q21" i="7"/>
  <c r="I21" i="7"/>
  <c r="G21" i="7"/>
  <c r="F21" i="7"/>
  <c r="E21" i="7"/>
  <c r="D21" i="7"/>
  <c r="C21" i="7"/>
  <c r="J20" i="7"/>
  <c r="K20" i="7"/>
  <c r="L20" i="7"/>
  <c r="M20" i="7"/>
  <c r="N20" i="7"/>
  <c r="O20" i="7"/>
  <c r="P20" i="7"/>
  <c r="Q20" i="7"/>
  <c r="I20" i="7"/>
  <c r="G20" i="7"/>
  <c r="F20" i="7"/>
  <c r="E20" i="7"/>
  <c r="D20" i="7"/>
  <c r="C20" i="7"/>
  <c r="J19" i="7"/>
  <c r="K19" i="7"/>
  <c r="L19" i="7"/>
  <c r="M19" i="7"/>
  <c r="N19" i="7"/>
  <c r="O19" i="7"/>
  <c r="P19" i="7"/>
  <c r="Q19" i="7"/>
  <c r="I19" i="7"/>
  <c r="G19" i="7"/>
  <c r="F19" i="7"/>
  <c r="E19" i="7"/>
  <c r="D19" i="7"/>
  <c r="C19" i="7"/>
  <c r="C49" i="6"/>
  <c r="C48" i="6"/>
  <c r="H42" i="6"/>
  <c r="H41" i="6"/>
  <c r="H30" i="6"/>
  <c r="H34" i="6"/>
  <c r="H31" i="6"/>
  <c r="S31" i="6"/>
  <c r="S41" i="6"/>
  <c r="H77" i="6"/>
  <c r="H74" i="6"/>
  <c r="H72" i="6"/>
  <c r="I66" i="6"/>
  <c r="I67" i="6"/>
  <c r="I65" i="6"/>
  <c r="H67" i="6"/>
  <c r="H65" i="6"/>
  <c r="H66" i="6"/>
  <c r="H64" i="6"/>
  <c r="T43" i="6"/>
  <c r="T45" i="6"/>
  <c r="T42" i="6"/>
  <c r="T32" i="6"/>
  <c r="T34" i="6"/>
  <c r="T31" i="6"/>
  <c r="T23" i="6"/>
  <c r="S44" i="6"/>
  <c r="S33" i="6"/>
  <c r="L75" i="6"/>
  <c r="L76" i="6"/>
  <c r="L77" i="6"/>
  <c r="L70" i="6"/>
  <c r="L71" i="6"/>
  <c r="L72" i="6"/>
  <c r="L74" i="6"/>
  <c r="L69" i="6"/>
  <c r="I54" i="6"/>
  <c r="H23" i="6"/>
  <c r="I22" i="6"/>
  <c r="I21" i="6"/>
  <c r="J21" i="6"/>
  <c r="K21" i="6"/>
  <c r="L21" i="6"/>
  <c r="M21" i="6"/>
  <c r="I20" i="6"/>
  <c r="J20" i="6"/>
  <c r="K20" i="6"/>
  <c r="L20" i="6"/>
  <c r="M20" i="6"/>
  <c r="N20" i="6"/>
  <c r="O20" i="6"/>
  <c r="P20" i="6"/>
  <c r="Q20" i="6"/>
  <c r="I19" i="6"/>
  <c r="M42" i="5"/>
  <c r="E42" i="5"/>
  <c r="M31" i="5"/>
  <c r="E31" i="5"/>
  <c r="M20" i="5"/>
  <c r="E20" i="5"/>
  <c r="L58" i="6"/>
  <c r="J58" i="6"/>
  <c r="H58" i="6"/>
  <c r="K57" i="6"/>
  <c r="I57" i="6"/>
  <c r="K56" i="6"/>
  <c r="I56" i="6"/>
  <c r="K55" i="6"/>
  <c r="I55" i="6"/>
  <c r="K54" i="6"/>
  <c r="H48" i="6"/>
  <c r="I44" i="6"/>
  <c r="H49" i="6"/>
  <c r="G44" i="6"/>
  <c r="G49" i="6"/>
  <c r="I41" i="6"/>
  <c r="J41" i="6"/>
  <c r="K41" i="6"/>
  <c r="L41" i="6"/>
  <c r="M41" i="6"/>
  <c r="N41" i="6"/>
  <c r="O41" i="6"/>
  <c r="P41" i="6"/>
  <c r="Q41" i="6"/>
  <c r="G41" i="6"/>
  <c r="F41" i="6"/>
  <c r="E41" i="6"/>
  <c r="D41" i="6"/>
  <c r="C41" i="6"/>
  <c r="I33" i="6"/>
  <c r="J33" i="6"/>
  <c r="K33" i="6"/>
  <c r="L33" i="6"/>
  <c r="M33" i="6"/>
  <c r="N33" i="6"/>
  <c r="O33" i="6"/>
  <c r="P33" i="6"/>
  <c r="Q33" i="6"/>
  <c r="G33" i="6"/>
  <c r="F33" i="6"/>
  <c r="E33" i="6"/>
  <c r="D33" i="6"/>
  <c r="C33" i="6"/>
  <c r="J22" i="6"/>
  <c r="K22" i="6"/>
  <c r="L22" i="6"/>
  <c r="M22" i="6"/>
  <c r="N22" i="6"/>
  <c r="O22" i="6"/>
  <c r="P22" i="6"/>
  <c r="Q22" i="6"/>
  <c r="G22" i="6"/>
  <c r="F22" i="6"/>
  <c r="E22" i="6"/>
  <c r="D22" i="6"/>
  <c r="C22" i="6"/>
  <c r="G21" i="6"/>
  <c r="F21" i="6"/>
  <c r="E21" i="6"/>
  <c r="D21" i="6"/>
  <c r="C21" i="6"/>
  <c r="G20" i="6"/>
  <c r="F20" i="6"/>
  <c r="E20" i="6"/>
  <c r="D20" i="6"/>
  <c r="C20" i="6"/>
  <c r="J19" i="6"/>
  <c r="K19" i="6"/>
  <c r="L19" i="6"/>
  <c r="M19" i="6"/>
  <c r="N19" i="6"/>
  <c r="O19" i="6"/>
  <c r="P19" i="6"/>
  <c r="Q19" i="6"/>
  <c r="G19" i="6"/>
  <c r="F19" i="6"/>
  <c r="E19" i="6"/>
  <c r="D19" i="6"/>
  <c r="C19" i="6"/>
  <c r="M13" i="6"/>
  <c r="L13" i="6"/>
  <c r="K13" i="6"/>
  <c r="Q46" i="5"/>
  <c r="C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D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C41" i="5"/>
  <c r="C40" i="5"/>
  <c r="C39" i="5"/>
  <c r="C38" i="5"/>
  <c r="D41" i="5"/>
  <c r="D40" i="5"/>
  <c r="D39" i="5"/>
  <c r="D38" i="5"/>
  <c r="C30" i="5"/>
  <c r="C29" i="5"/>
  <c r="C28" i="5"/>
  <c r="C27" i="5"/>
  <c r="D30" i="5"/>
  <c r="D29" i="5"/>
  <c r="D28" i="5"/>
  <c r="D27" i="5"/>
  <c r="C19" i="5"/>
  <c r="C18" i="5"/>
  <c r="C17" i="5"/>
  <c r="C16" i="5"/>
  <c r="D19" i="5"/>
  <c r="D18" i="5"/>
  <c r="D17" i="5"/>
  <c r="D16" i="5"/>
  <c r="G38" i="5"/>
  <c r="F38" i="5"/>
  <c r="E38" i="5"/>
  <c r="G39" i="5"/>
  <c r="F39" i="5"/>
  <c r="E39" i="5"/>
  <c r="G40" i="5"/>
  <c r="F40" i="5"/>
  <c r="E40" i="5"/>
  <c r="G41" i="5"/>
  <c r="F41" i="5"/>
  <c r="E41" i="5"/>
  <c r="G27" i="5"/>
  <c r="F27" i="5"/>
  <c r="E27" i="5"/>
  <c r="G28" i="5"/>
  <c r="F28" i="5"/>
  <c r="E28" i="5"/>
  <c r="G29" i="5"/>
  <c r="F29" i="5"/>
  <c r="E29" i="5"/>
  <c r="G30" i="5"/>
  <c r="F30" i="5"/>
  <c r="E30" i="5"/>
  <c r="G16" i="5"/>
  <c r="F16" i="5"/>
  <c r="E16" i="5"/>
  <c r="G17" i="5"/>
  <c r="F17" i="5"/>
  <c r="E17" i="5"/>
  <c r="G18" i="5"/>
  <c r="F18" i="5"/>
  <c r="E18" i="5"/>
  <c r="G19" i="5"/>
  <c r="F19" i="5"/>
  <c r="E19" i="5"/>
  <c r="K54" i="5"/>
  <c r="K53" i="5"/>
  <c r="K52" i="5"/>
  <c r="K51" i="5"/>
  <c r="I52" i="5"/>
  <c r="I53" i="5"/>
  <c r="I54" i="5"/>
  <c r="I51" i="5"/>
  <c r="L55" i="5"/>
  <c r="J55" i="5"/>
  <c r="H55" i="5"/>
  <c r="J41" i="5"/>
  <c r="K41" i="5"/>
  <c r="L41" i="5"/>
  <c r="M41" i="5"/>
  <c r="N41" i="5"/>
  <c r="O41" i="5"/>
  <c r="P41" i="5"/>
  <c r="Q41" i="5"/>
  <c r="J30" i="5"/>
  <c r="K30" i="5"/>
  <c r="L30" i="5"/>
  <c r="M30" i="5"/>
  <c r="N30" i="5"/>
  <c r="O30" i="5"/>
  <c r="P30" i="5"/>
  <c r="Q30" i="5"/>
  <c r="T35" i="5"/>
  <c r="I41" i="5"/>
  <c r="I40" i="5"/>
  <c r="J40" i="5"/>
  <c r="K40" i="5"/>
  <c r="L40" i="5"/>
  <c r="M40" i="5"/>
  <c r="N40" i="5"/>
  <c r="O40" i="5"/>
  <c r="P40" i="5"/>
  <c r="Q40" i="5"/>
  <c r="I39" i="5"/>
  <c r="J39" i="5"/>
  <c r="K39" i="5"/>
  <c r="L39" i="5"/>
  <c r="M39" i="5"/>
  <c r="N39" i="5"/>
  <c r="O39" i="5"/>
  <c r="P39" i="5"/>
  <c r="Q39" i="5"/>
  <c r="I38" i="5"/>
  <c r="J38" i="5"/>
  <c r="K38" i="5"/>
  <c r="L38" i="5"/>
  <c r="M38" i="5"/>
  <c r="N38" i="5"/>
  <c r="O38" i="5"/>
  <c r="P38" i="5"/>
  <c r="Q38" i="5"/>
  <c r="I30" i="5"/>
  <c r="I29" i="5"/>
  <c r="J29" i="5"/>
  <c r="K29" i="5"/>
  <c r="L29" i="5"/>
  <c r="M29" i="5"/>
  <c r="N29" i="5"/>
  <c r="O29" i="5"/>
  <c r="P29" i="5"/>
  <c r="Q29" i="5"/>
  <c r="I28" i="5"/>
  <c r="J28" i="5"/>
  <c r="K28" i="5"/>
  <c r="L28" i="5"/>
  <c r="M28" i="5"/>
  <c r="N28" i="5"/>
  <c r="O28" i="5"/>
  <c r="P28" i="5"/>
  <c r="Q28" i="5"/>
  <c r="I27" i="5"/>
  <c r="J27" i="5"/>
  <c r="K27" i="5"/>
  <c r="L27" i="5"/>
  <c r="M27" i="5"/>
  <c r="N27" i="5"/>
  <c r="O27" i="5"/>
  <c r="P27" i="5"/>
  <c r="Q27" i="5"/>
  <c r="I16" i="5"/>
  <c r="H42" i="5"/>
  <c r="H31" i="5"/>
  <c r="M10" i="5"/>
  <c r="L10" i="5"/>
  <c r="K10" i="5"/>
  <c r="H20" i="5"/>
  <c r="I19" i="5"/>
  <c r="J19" i="5"/>
  <c r="K19" i="5"/>
  <c r="L19" i="5"/>
  <c r="M19" i="5"/>
  <c r="N19" i="5"/>
  <c r="O19" i="5"/>
  <c r="P19" i="5"/>
  <c r="Q19" i="5"/>
  <c r="I18" i="5"/>
  <c r="J18" i="5"/>
  <c r="K18" i="5"/>
  <c r="L18" i="5"/>
  <c r="M18" i="5"/>
  <c r="N18" i="5"/>
  <c r="O18" i="5"/>
  <c r="P18" i="5"/>
  <c r="Q18" i="5"/>
  <c r="I17" i="5"/>
  <c r="J17" i="5"/>
  <c r="K17" i="5"/>
  <c r="L17" i="5"/>
  <c r="M17" i="5"/>
  <c r="N17" i="5"/>
  <c r="O17" i="5"/>
  <c r="P17" i="5"/>
  <c r="Q17" i="5"/>
  <c r="J16" i="5"/>
  <c r="K16" i="5"/>
  <c r="L16" i="5"/>
  <c r="M16" i="5"/>
  <c r="N16" i="5"/>
  <c r="O16" i="5"/>
  <c r="P16" i="5"/>
  <c r="Q16" i="5"/>
  <c r="G23" i="3"/>
  <c r="F23" i="3"/>
  <c r="E23" i="3"/>
  <c r="D23" i="3"/>
  <c r="C23" i="3"/>
  <c r="G22" i="3"/>
  <c r="G21" i="3"/>
  <c r="H21" i="3"/>
  <c r="I21" i="3"/>
  <c r="J21" i="3"/>
  <c r="K21" i="3"/>
  <c r="L21" i="3"/>
  <c r="M21" i="3"/>
  <c r="N21" i="3"/>
  <c r="O21" i="3"/>
  <c r="P21" i="3"/>
  <c r="G20" i="3"/>
  <c r="G21" i="4"/>
  <c r="H21" i="4"/>
  <c r="I21" i="4"/>
  <c r="J21" i="4"/>
  <c r="K21" i="4"/>
  <c r="L21" i="4"/>
  <c r="M21" i="4"/>
  <c r="N21" i="4"/>
  <c r="O21" i="4"/>
  <c r="P21" i="4"/>
  <c r="G22" i="4"/>
  <c r="H22" i="4"/>
  <c r="I22" i="4"/>
  <c r="J22" i="4"/>
  <c r="K22" i="4"/>
  <c r="L22" i="4"/>
  <c r="M22" i="4"/>
  <c r="N22" i="4"/>
  <c r="O22" i="4"/>
  <c r="P22" i="4"/>
  <c r="G23" i="4"/>
  <c r="G20" i="4"/>
  <c r="H20" i="4"/>
  <c r="I20" i="4"/>
  <c r="J20" i="4"/>
  <c r="K20" i="4"/>
  <c r="L20" i="4"/>
  <c r="M20" i="4"/>
  <c r="N20" i="4"/>
  <c r="O20" i="4"/>
  <c r="P20" i="4"/>
  <c r="H23" i="3"/>
  <c r="I23" i="3"/>
  <c r="J23" i="3"/>
  <c r="K23" i="3"/>
  <c r="L23" i="3"/>
  <c r="M23" i="3"/>
  <c r="N23" i="3"/>
  <c r="O23" i="3"/>
  <c r="P23" i="3"/>
  <c r="H22" i="3"/>
  <c r="I22" i="3"/>
  <c r="J22" i="3"/>
  <c r="K22" i="3"/>
  <c r="L22" i="3"/>
  <c r="M22" i="3"/>
  <c r="N22" i="3"/>
  <c r="O22" i="3"/>
  <c r="P22" i="3"/>
  <c r="F22" i="3"/>
  <c r="E22" i="3"/>
  <c r="D22" i="3"/>
  <c r="C22" i="3"/>
  <c r="H20" i="3"/>
  <c r="I20" i="3"/>
  <c r="J20" i="3"/>
  <c r="K20" i="3"/>
  <c r="L20" i="3"/>
  <c r="M20" i="3"/>
  <c r="N20" i="3"/>
  <c r="O20" i="3"/>
  <c r="P20" i="3"/>
  <c r="F20" i="3"/>
  <c r="E20" i="3"/>
  <c r="D20" i="3"/>
  <c r="C20" i="3"/>
  <c r="H23" i="4"/>
  <c r="I23" i="4"/>
  <c r="J23" i="4"/>
  <c r="K23" i="4"/>
  <c r="L23" i="4"/>
  <c r="M23" i="4"/>
  <c r="N23" i="4"/>
  <c r="O23" i="4"/>
  <c r="P23" i="4"/>
  <c r="F23" i="4"/>
  <c r="E23" i="4"/>
  <c r="D23" i="4"/>
  <c r="C23" i="4"/>
  <c r="F22" i="4"/>
  <c r="E22" i="4"/>
  <c r="D22" i="4"/>
  <c r="C22" i="4"/>
  <c r="H17" i="4"/>
  <c r="I17" i="4"/>
  <c r="J17" i="4"/>
  <c r="K17" i="4"/>
  <c r="L17" i="4"/>
  <c r="M17" i="4"/>
  <c r="N17" i="4"/>
  <c r="O17" i="4"/>
  <c r="P17" i="4"/>
  <c r="F17" i="4"/>
  <c r="E17" i="4"/>
  <c r="D17" i="4"/>
  <c r="C17" i="4"/>
  <c r="H16" i="4"/>
  <c r="I16" i="4"/>
  <c r="J16" i="4"/>
  <c r="K16" i="4"/>
  <c r="L16" i="4"/>
  <c r="M16" i="4"/>
  <c r="N16" i="4"/>
  <c r="O16" i="4"/>
  <c r="P16" i="4"/>
  <c r="F16" i="4"/>
  <c r="E16" i="4"/>
  <c r="D16" i="4"/>
  <c r="C16" i="4"/>
  <c r="H15" i="4"/>
  <c r="I15" i="4"/>
  <c r="J15" i="4"/>
  <c r="K15" i="4"/>
  <c r="L15" i="4"/>
  <c r="M15" i="4"/>
  <c r="N15" i="4"/>
  <c r="O15" i="4"/>
  <c r="P15" i="4"/>
  <c r="F15" i="4"/>
  <c r="E15" i="4"/>
  <c r="D15" i="4"/>
  <c r="C15" i="4"/>
  <c r="H14" i="4"/>
  <c r="I14" i="4"/>
  <c r="J14" i="4"/>
  <c r="K14" i="4"/>
  <c r="L14" i="4"/>
  <c r="M14" i="4"/>
  <c r="N14" i="4"/>
  <c r="O14" i="4"/>
  <c r="P14" i="4"/>
  <c r="F14" i="4"/>
  <c r="E14" i="4"/>
  <c r="D14" i="4"/>
  <c r="C14" i="4"/>
  <c r="P17" i="3"/>
  <c r="C17" i="3"/>
  <c r="D17" i="3"/>
  <c r="E17" i="3"/>
  <c r="F17" i="3"/>
  <c r="F16" i="3"/>
  <c r="E16" i="3"/>
  <c r="D16" i="3"/>
  <c r="C16" i="3"/>
  <c r="F15" i="3"/>
  <c r="E15" i="3"/>
  <c r="D15" i="3"/>
  <c r="C15" i="3"/>
  <c r="F14" i="3"/>
  <c r="E14" i="3"/>
  <c r="D14" i="3"/>
  <c r="C14" i="3"/>
  <c r="I17" i="3"/>
  <c r="J17" i="3"/>
  <c r="K17" i="3"/>
  <c r="L17" i="3"/>
  <c r="M17" i="3"/>
  <c r="N17" i="3"/>
  <c r="O17" i="3"/>
  <c r="H17" i="3"/>
  <c r="H16" i="3"/>
  <c r="I16" i="3"/>
  <c r="J16" i="3"/>
  <c r="K16" i="3"/>
  <c r="L16" i="3"/>
  <c r="M16" i="3"/>
  <c r="N16" i="3"/>
  <c r="O16" i="3"/>
  <c r="P16" i="3"/>
  <c r="H15" i="3"/>
  <c r="I15" i="3"/>
  <c r="J15" i="3"/>
  <c r="K15" i="3"/>
  <c r="L15" i="3"/>
  <c r="M15" i="3"/>
  <c r="N15" i="3"/>
  <c r="O15" i="3"/>
  <c r="P15" i="3"/>
  <c r="H14" i="3"/>
  <c r="I14" i="3"/>
  <c r="J14" i="3"/>
  <c r="K14" i="3"/>
  <c r="L14" i="3"/>
  <c r="M14" i="3"/>
  <c r="N14" i="3"/>
  <c r="O14" i="3"/>
  <c r="P14" i="3"/>
  <c r="F21" i="3"/>
  <c r="E21" i="3"/>
  <c r="D21" i="3"/>
  <c r="C21" i="3"/>
  <c r="F21" i="4"/>
  <c r="E21" i="4"/>
  <c r="D21" i="4"/>
  <c r="C21" i="4"/>
  <c r="F20" i="4"/>
  <c r="E20" i="4"/>
  <c r="D20" i="4"/>
  <c r="C20" i="4"/>
  <c r="H71" i="6"/>
  <c r="I72" i="6"/>
  <c r="H43" i="6"/>
  <c r="H76" i="6"/>
  <c r="I77" i="6"/>
  <c r="H70" i="6"/>
  <c r="S30" i="6"/>
  <c r="H69" i="6"/>
  <c r="E23" i="6"/>
  <c r="I32" i="6"/>
  <c r="J32" i="6"/>
  <c r="K32" i="6"/>
  <c r="L32" i="6"/>
  <c r="M32" i="6"/>
  <c r="N32" i="6"/>
  <c r="O32" i="6"/>
  <c r="P32" i="6"/>
  <c r="Q32" i="6"/>
  <c r="S32" i="6"/>
  <c r="G32" i="6"/>
  <c r="F32" i="6"/>
  <c r="E32" i="6"/>
  <c r="D32" i="6"/>
  <c r="C32" i="6"/>
  <c r="G30" i="6"/>
  <c r="F30" i="6"/>
  <c r="E30" i="6"/>
  <c r="D30" i="6"/>
  <c r="C30" i="6"/>
  <c r="I30" i="6"/>
  <c r="J30" i="6"/>
  <c r="K30" i="6"/>
  <c r="L30" i="6"/>
  <c r="M30" i="6"/>
  <c r="N30" i="6"/>
  <c r="O30" i="6"/>
  <c r="P30" i="6"/>
  <c r="Q30" i="6"/>
  <c r="H75" i="6"/>
  <c r="G31" i="6"/>
  <c r="F31" i="6"/>
  <c r="E31" i="6"/>
  <c r="D31" i="6"/>
  <c r="C31" i="6"/>
  <c r="I31" i="6"/>
  <c r="J31" i="6"/>
  <c r="K31" i="6"/>
  <c r="L31" i="6"/>
  <c r="M31" i="6"/>
  <c r="N31" i="6"/>
  <c r="O31" i="6"/>
  <c r="P31" i="6"/>
  <c r="Q31" i="6"/>
  <c r="N21" i="6"/>
  <c r="O21" i="6"/>
  <c r="P21" i="6"/>
  <c r="Q21" i="6"/>
  <c r="M23" i="6"/>
  <c r="J44" i="6"/>
  <c r="J48" i="6"/>
  <c r="I48" i="6"/>
  <c r="F44" i="6"/>
  <c r="I43" i="6"/>
  <c r="J43" i="6"/>
  <c r="K43" i="6"/>
  <c r="L43" i="6"/>
  <c r="M43" i="6"/>
  <c r="N43" i="6"/>
  <c r="O43" i="6"/>
  <c r="P43" i="6"/>
  <c r="Q43" i="6"/>
  <c r="I71" i="6"/>
  <c r="I75" i="6"/>
  <c r="I76" i="6"/>
  <c r="I70" i="6"/>
  <c r="M34" i="6"/>
  <c r="E34" i="6"/>
  <c r="G43" i="6"/>
  <c r="F43" i="6"/>
  <c r="E43" i="6"/>
  <c r="S43" i="6"/>
  <c r="H45" i="6"/>
  <c r="G42" i="6"/>
  <c r="F42" i="6"/>
  <c r="E42" i="6"/>
  <c r="D42" i="6"/>
  <c r="C42" i="6"/>
  <c r="S42" i="6"/>
  <c r="I42" i="6"/>
  <c r="J42" i="6"/>
  <c r="K42" i="6"/>
  <c r="L42" i="6"/>
  <c r="M42" i="6"/>
  <c r="N42" i="6"/>
  <c r="O42" i="6"/>
  <c r="P42" i="6"/>
  <c r="Q42" i="6"/>
  <c r="K44" i="6"/>
  <c r="J49" i="6"/>
  <c r="G48" i="6"/>
  <c r="F49" i="6"/>
  <c r="E44" i="6"/>
  <c r="I49" i="6"/>
  <c r="D43" i="6"/>
  <c r="C43" i="6"/>
  <c r="E45" i="6"/>
  <c r="E49" i="6"/>
  <c r="D44" i="6"/>
  <c r="F48" i="6"/>
  <c r="L44" i="6"/>
  <c r="K48" i="6"/>
  <c r="M44" i="6"/>
  <c r="M45" i="6"/>
  <c r="L48" i="6"/>
  <c r="D49" i="6"/>
  <c r="C44" i="6"/>
  <c r="E48" i="6"/>
  <c r="K49" i="6"/>
  <c r="N44" i="6"/>
  <c r="M49" i="6"/>
  <c r="M48" i="6"/>
  <c r="D48" i="6"/>
  <c r="L49" i="6"/>
  <c r="O44" i="6"/>
  <c r="N48" i="6"/>
  <c r="P44" i="6"/>
  <c r="P48" i="6"/>
  <c r="O49" i="6"/>
  <c r="N49" i="6"/>
  <c r="O48" i="6"/>
  <c r="Q44" i="6"/>
  <c r="P49" i="6"/>
  <c r="Q48" i="6"/>
  <c r="Q49" i="6"/>
  <c r="M23" i="7"/>
  <c r="N22" i="7"/>
  <c r="O22" i="7"/>
  <c r="P22" i="7"/>
  <c r="Q22" i="7"/>
  <c r="D22" i="7"/>
  <c r="C22" i="7"/>
  <c r="E23" i="7"/>
  <c r="J77" i="7"/>
  <c r="K77" i="7"/>
  <c r="L77" i="7"/>
  <c r="M77" i="7"/>
  <c r="N77" i="7"/>
  <c r="O77" i="7"/>
  <c r="P77" i="7"/>
  <c r="Q77" i="7"/>
  <c r="R77" i="7"/>
  <c r="I91" i="7"/>
  <c r="J91" i="7"/>
  <c r="K91" i="7"/>
  <c r="L91" i="7"/>
  <c r="M91" i="7"/>
  <c r="N91" i="7"/>
  <c r="O91" i="7"/>
  <c r="P91" i="7"/>
  <c r="Q91" i="7"/>
  <c r="R91" i="7"/>
  <c r="I89" i="7"/>
  <c r="J89" i="7"/>
  <c r="K89" i="7"/>
  <c r="L89" i="7"/>
  <c r="M89" i="7"/>
  <c r="N89" i="7"/>
  <c r="O89" i="7"/>
  <c r="P89" i="7"/>
  <c r="Q89" i="7"/>
  <c r="R89" i="7"/>
  <c r="I97" i="7"/>
  <c r="H78" i="7"/>
  <c r="G78" i="7"/>
  <c r="F78" i="7"/>
  <c r="E78" i="7"/>
  <c r="D78" i="7"/>
  <c r="J78" i="7"/>
  <c r="K78" i="7"/>
  <c r="L78" i="7"/>
  <c r="M78" i="7"/>
  <c r="N78" i="7"/>
  <c r="O78" i="7"/>
  <c r="P78" i="7"/>
  <c r="Q78" i="7"/>
  <c r="R78" i="7"/>
  <c r="H89" i="7"/>
  <c r="G89" i="7"/>
  <c r="F89" i="7"/>
  <c r="E89" i="7"/>
  <c r="D89" i="7"/>
  <c r="H97" i="7"/>
  <c r="G97" i="7"/>
  <c r="F97" i="7"/>
  <c r="E97" i="7"/>
  <c r="D97" i="7"/>
  <c r="J97" i="7"/>
  <c r="K97" i="7"/>
  <c r="L97" i="7"/>
  <c r="M97" i="7"/>
  <c r="N97" i="7"/>
  <c r="O97" i="7"/>
  <c r="P97" i="7"/>
  <c r="Q97" i="7"/>
  <c r="R97" i="7"/>
  <c r="J95" i="7"/>
  <c r="K95" i="7"/>
  <c r="L95" i="7"/>
  <c r="M95" i="7"/>
  <c r="N95" i="7"/>
  <c r="O95" i="7"/>
  <c r="P95" i="7"/>
  <c r="Q95" i="7"/>
  <c r="R95" i="7"/>
  <c r="H80" i="7"/>
  <c r="G80" i="7"/>
  <c r="F80" i="7"/>
  <c r="E80" i="7"/>
  <c r="D80" i="7"/>
  <c r="J80" i="7"/>
  <c r="K80" i="7"/>
  <c r="L80" i="7"/>
  <c r="M80" i="7"/>
  <c r="N80" i="7"/>
  <c r="O80" i="7"/>
  <c r="P80" i="7"/>
  <c r="Q80" i="7"/>
  <c r="R80" i="7"/>
  <c r="J75" i="7"/>
  <c r="K75" i="7"/>
  <c r="L75" i="7"/>
  <c r="M75" i="7"/>
  <c r="N75" i="7"/>
  <c r="O75" i="7"/>
  <c r="P75" i="7"/>
  <c r="Q75" i="7"/>
  <c r="R75" i="7"/>
  <c r="I92" i="7"/>
  <c r="H75" i="7"/>
  <c r="G75" i="7"/>
  <c r="F75" i="7"/>
  <c r="E75" i="7"/>
  <c r="D75" i="7"/>
  <c r="J88" i="7"/>
  <c r="K88" i="7"/>
  <c r="L88" i="7"/>
  <c r="M88" i="7"/>
  <c r="N88" i="7"/>
  <c r="O88" i="7"/>
  <c r="P88" i="7"/>
  <c r="Q88" i="7"/>
  <c r="R88" i="7"/>
  <c r="H88" i="7"/>
  <c r="G88" i="7"/>
  <c r="F88" i="7"/>
  <c r="E88" i="7"/>
  <c r="D88" i="7"/>
  <c r="J64" i="7"/>
  <c r="K64" i="7"/>
  <c r="L64" i="7"/>
  <c r="M64" i="7"/>
  <c r="N64" i="7"/>
  <c r="O64" i="7"/>
  <c r="P64" i="7"/>
  <c r="Q64" i="7"/>
  <c r="R64" i="7"/>
  <c r="J56" i="7"/>
  <c r="K56" i="7"/>
  <c r="L56" i="7"/>
  <c r="M56" i="7"/>
  <c r="N56" i="7"/>
  <c r="O56" i="7"/>
  <c r="P56" i="7"/>
  <c r="Q56" i="7"/>
  <c r="R56" i="7"/>
  <c r="H56" i="7"/>
  <c r="G56" i="7"/>
  <c r="F56" i="7"/>
  <c r="E56" i="7"/>
  <c r="D56" i="7"/>
  <c r="H77" i="7"/>
  <c r="G77" i="7"/>
  <c r="F77" i="7"/>
  <c r="E77" i="7"/>
  <c r="D77" i="7"/>
  <c r="J72" i="7"/>
  <c r="K72" i="7"/>
  <c r="L72" i="7"/>
  <c r="M72" i="7"/>
  <c r="N72" i="7"/>
  <c r="O72" i="7"/>
  <c r="P72" i="7"/>
  <c r="Q72" i="7"/>
  <c r="R72" i="7"/>
  <c r="H72" i="7"/>
  <c r="G72" i="7"/>
  <c r="F72" i="7"/>
  <c r="E72" i="7"/>
  <c r="D72" i="7"/>
  <c r="H71" i="7"/>
  <c r="G71" i="7"/>
  <c r="F71" i="7"/>
  <c r="E71" i="7"/>
  <c r="D71" i="7"/>
  <c r="J71" i="7"/>
  <c r="K71" i="7"/>
  <c r="L71" i="7"/>
  <c r="M71" i="7"/>
  <c r="N71" i="7"/>
  <c r="O71" i="7"/>
  <c r="P71" i="7"/>
  <c r="Q71" i="7"/>
  <c r="R71" i="7"/>
  <c r="H63" i="7"/>
  <c r="G63" i="7"/>
  <c r="F63" i="7"/>
  <c r="E63" i="7"/>
  <c r="D63" i="7"/>
  <c r="J63" i="7"/>
  <c r="K63" i="7"/>
  <c r="L63" i="7"/>
  <c r="M63" i="7"/>
  <c r="N63" i="7"/>
  <c r="O63" i="7"/>
  <c r="P63" i="7"/>
  <c r="Q63" i="7"/>
  <c r="R63" i="7"/>
  <c r="H59" i="7"/>
  <c r="G59" i="7"/>
  <c r="F59" i="7"/>
  <c r="E59" i="7"/>
  <c r="D59" i="7"/>
  <c r="D66" i="7"/>
  <c r="H64" i="7"/>
  <c r="G64" i="7"/>
  <c r="F64" i="7"/>
  <c r="E64" i="7"/>
  <c r="D64" i="7"/>
  <c r="H60" i="7"/>
  <c r="G60" i="7"/>
  <c r="F60" i="7"/>
  <c r="E60" i="7"/>
  <c r="D60" i="7"/>
  <c r="H74" i="7"/>
  <c r="G74" i="7"/>
  <c r="F74" i="7"/>
  <c r="E74" i="7"/>
  <c r="D74" i="7"/>
  <c r="J74" i="7"/>
  <c r="K74" i="7"/>
  <c r="L74" i="7"/>
  <c r="M74" i="7"/>
  <c r="N74" i="7"/>
  <c r="O74" i="7"/>
  <c r="P74" i="7"/>
  <c r="Q74" i="7"/>
  <c r="R74" i="7"/>
  <c r="I96" i="7"/>
  <c r="H79" i="7"/>
  <c r="G79" i="7"/>
  <c r="F79" i="7"/>
  <c r="E79" i="7"/>
  <c r="D79" i="7"/>
  <c r="H62" i="7"/>
  <c r="G62" i="7"/>
  <c r="F62" i="7"/>
  <c r="E62" i="7"/>
  <c r="D62" i="7"/>
  <c r="J79" i="7"/>
  <c r="K79" i="7"/>
  <c r="L79" i="7"/>
  <c r="M79" i="7"/>
  <c r="N79" i="7"/>
  <c r="O79" i="7"/>
  <c r="P79" i="7"/>
  <c r="Q79" i="7"/>
  <c r="R79" i="7"/>
  <c r="I94" i="7"/>
  <c r="J94" i="7"/>
  <c r="K94" i="7"/>
  <c r="L94" i="7"/>
  <c r="M94" i="7"/>
  <c r="N94" i="7"/>
  <c r="O94" i="7"/>
  <c r="P94" i="7"/>
  <c r="Q94" i="7"/>
  <c r="R94" i="7"/>
  <c r="H91" i="7"/>
  <c r="G91" i="7"/>
  <c r="F91" i="7"/>
  <c r="E91" i="7"/>
  <c r="D91" i="7"/>
  <c r="H95" i="7"/>
  <c r="G95" i="7"/>
  <c r="F95" i="7"/>
  <c r="E95" i="7"/>
  <c r="D95" i="7"/>
  <c r="H73" i="7"/>
  <c r="G73" i="7"/>
  <c r="F73" i="7"/>
  <c r="E73" i="7"/>
  <c r="D73" i="7"/>
  <c r="I90" i="7"/>
  <c r="J73" i="7"/>
  <c r="K73" i="7"/>
  <c r="L73" i="7"/>
  <c r="M73" i="7"/>
  <c r="N73" i="7"/>
  <c r="O73" i="7"/>
  <c r="P73" i="7"/>
  <c r="Q73" i="7"/>
  <c r="R73" i="7"/>
  <c r="I93" i="7"/>
  <c r="H76" i="7"/>
  <c r="G76" i="7"/>
  <c r="F76" i="7"/>
  <c r="E76" i="7"/>
  <c r="D76" i="7"/>
  <c r="J76" i="7"/>
  <c r="K76" i="7"/>
  <c r="L76" i="7"/>
  <c r="M76" i="7"/>
  <c r="N76" i="7"/>
  <c r="O76" i="7"/>
  <c r="P76" i="7"/>
  <c r="Q76" i="7"/>
  <c r="R76" i="7"/>
  <c r="H96" i="7"/>
  <c r="G96" i="7"/>
  <c r="F96" i="7"/>
  <c r="E96" i="7"/>
  <c r="D96" i="7"/>
  <c r="J96" i="7"/>
  <c r="K96" i="7"/>
  <c r="L96" i="7"/>
  <c r="M96" i="7"/>
  <c r="N96" i="7"/>
  <c r="O96" i="7"/>
  <c r="P96" i="7"/>
  <c r="Q96" i="7"/>
  <c r="R96" i="7"/>
  <c r="I98" i="7"/>
  <c r="D83" i="7"/>
  <c r="J81" i="7"/>
  <c r="K81" i="7"/>
  <c r="L81" i="7"/>
  <c r="M81" i="7"/>
  <c r="N81" i="7"/>
  <c r="O81" i="7"/>
  <c r="P81" i="7"/>
  <c r="Q81" i="7"/>
  <c r="R81" i="7"/>
  <c r="H81" i="7"/>
  <c r="G81" i="7"/>
  <c r="F81" i="7"/>
  <c r="E81" i="7"/>
  <c r="D81" i="7"/>
  <c r="H92" i="7"/>
  <c r="G92" i="7"/>
  <c r="F92" i="7"/>
  <c r="E92" i="7"/>
  <c r="D92" i="7"/>
  <c r="J92" i="7"/>
  <c r="K92" i="7"/>
  <c r="L92" i="7"/>
  <c r="M92" i="7"/>
  <c r="N92" i="7"/>
  <c r="O92" i="7"/>
  <c r="P92" i="7"/>
  <c r="Q92" i="7"/>
  <c r="R92" i="7"/>
  <c r="H70" i="7"/>
  <c r="G70" i="7"/>
  <c r="F70" i="7"/>
  <c r="E70" i="7"/>
  <c r="D70" i="7"/>
  <c r="I87" i="7"/>
  <c r="J70" i="7"/>
  <c r="K70" i="7"/>
  <c r="L70" i="7"/>
  <c r="M70" i="7"/>
  <c r="N70" i="7"/>
  <c r="O70" i="7"/>
  <c r="P70" i="7"/>
  <c r="Q70" i="7"/>
  <c r="R70" i="7"/>
  <c r="H94" i="7"/>
  <c r="G94" i="7"/>
  <c r="F94" i="7"/>
  <c r="E94" i="7"/>
  <c r="D94" i="7"/>
  <c r="H90" i="7"/>
  <c r="G90" i="7"/>
  <c r="F90" i="7"/>
  <c r="E90" i="7"/>
  <c r="D90" i="7"/>
  <c r="J90" i="7"/>
  <c r="K90" i="7"/>
  <c r="L90" i="7"/>
  <c r="M90" i="7"/>
  <c r="N90" i="7"/>
  <c r="O90" i="7"/>
  <c r="P90" i="7"/>
  <c r="Q90" i="7"/>
  <c r="R90" i="7"/>
  <c r="H98" i="7"/>
  <c r="G98" i="7"/>
  <c r="F98" i="7"/>
  <c r="E98" i="7"/>
  <c r="D98" i="7"/>
  <c r="J98" i="7"/>
  <c r="K98" i="7"/>
  <c r="L98" i="7"/>
  <c r="M98" i="7"/>
  <c r="N98" i="7"/>
  <c r="O98" i="7"/>
  <c r="P98" i="7"/>
  <c r="Q98" i="7"/>
  <c r="R98" i="7"/>
  <c r="D100" i="7"/>
  <c r="J93" i="7"/>
  <c r="K93" i="7"/>
  <c r="L93" i="7"/>
  <c r="M93" i="7"/>
  <c r="N93" i="7"/>
  <c r="O93" i="7"/>
  <c r="P93" i="7"/>
  <c r="Q93" i="7"/>
  <c r="R93" i="7"/>
  <c r="H93" i="7"/>
  <c r="G93" i="7"/>
  <c r="F93" i="7"/>
  <c r="E93" i="7"/>
  <c r="D93" i="7"/>
  <c r="J87" i="7"/>
  <c r="K87" i="7"/>
  <c r="L87" i="7"/>
  <c r="M87" i="7"/>
  <c r="N87" i="7"/>
  <c r="O87" i="7"/>
  <c r="P87" i="7"/>
  <c r="Q87" i="7"/>
  <c r="R87" i="7"/>
  <c r="H87" i="7"/>
  <c r="G87" i="7"/>
  <c r="F87" i="7"/>
  <c r="E87" i="7"/>
  <c r="D87" i="7"/>
</calcChain>
</file>

<file path=xl/sharedStrings.xml><?xml version="1.0" encoding="utf-8"?>
<sst xmlns="http://schemas.openxmlformats.org/spreadsheetml/2006/main" count="304" uniqueCount="57">
  <si>
    <t>ips</t>
  </si>
  <si>
    <t xml:space="preserve"> vdb / excel / Book2_fork_reb.xls</t>
  </si>
  <si>
    <t>Fork rebound target numbers</t>
  </si>
  <si>
    <r>
      <t xml:space="preserve">This range is only for </t>
    </r>
    <r>
      <rPr>
        <u/>
        <sz val="10"/>
        <rFont val="Arial"/>
        <family val="2"/>
      </rPr>
      <t>oall reb force</t>
    </r>
    <r>
      <rPr>
        <sz val="10"/>
        <rFont val="Arial"/>
        <family val="2"/>
      </rPr>
      <t>.</t>
    </r>
  </si>
  <si>
    <t>We will use 1493 YZ rebound for baseline</t>
  </si>
  <si>
    <t>This is just a basic starting point and does not take into account different damping curves.</t>
  </si>
  <si>
    <t xml:space="preserve"> 11-24-16</t>
  </si>
  <si>
    <t>This reb would be for woods and average mx.</t>
  </si>
  <si>
    <t>We have target numbers for two rebound curves.</t>
  </si>
  <si>
    <t>This reb would be for supermoto and SX.</t>
  </si>
  <si>
    <t xml:space="preserve"> [more ls, less progressive]</t>
  </si>
  <si>
    <t xml:space="preserve"> [less ls, more progressive]</t>
  </si>
  <si>
    <t>use this one</t>
  </si>
  <si>
    <t>aver</t>
  </si>
  <si>
    <t>soft</t>
  </si>
  <si>
    <t>soft-1</t>
  </si>
  <si>
    <t>soft-2</t>
  </si>
  <si>
    <t>soft-3</t>
  </si>
  <si>
    <t>stiff</t>
  </si>
  <si>
    <t>stiff+1</t>
  </si>
  <si>
    <t>stiff+2</t>
  </si>
  <si>
    <t>stiff+3</t>
  </si>
  <si>
    <t>stiff+4</t>
  </si>
  <si>
    <t>stiff+5</t>
  </si>
  <si>
    <t>stiff+6</t>
  </si>
  <si>
    <t>stiff+7</t>
  </si>
  <si>
    <t>stiff+8</t>
  </si>
  <si>
    <t>soft-4</t>
  </si>
  <si>
    <t xml:space="preserve">use this one </t>
  </si>
  <si>
    <t xml:space="preserve"> 3-19-17, we had this one on the site sicne 11-24-16, but not think it is wrong.  The progression curve does not remain constant when changing the percentage change</t>
  </si>
  <si>
    <t xml:space="preserve"> See  3_curves_same tab</t>
  </si>
  <si>
    <t xml:space="preserve"> 70.20</t>
  </si>
  <si>
    <t>current</t>
  </si>
  <si>
    <t xml:space="preserve"> 1st</t>
  </si>
  <si>
    <t xml:space="preserve"> 2nd</t>
  </si>
  <si>
    <t xml:space="preserve"> current</t>
  </si>
  <si>
    <t xml:space="preserve"> yam</t>
  </si>
  <si>
    <t>showa</t>
  </si>
  <si>
    <t>wp</t>
  </si>
  <si>
    <t>was current</t>
  </si>
  <si>
    <t xml:space="preserve"> See notes on  3_curves tab as to why we changed these numbers</t>
  </si>
  <si>
    <t xml:space="preserve"> 3-19-17, we revised this and it looks better.</t>
  </si>
  <si>
    <t xml:space="preserve"> 7-20-17, this is what is in target_nu_mx_fkr01.php</t>
  </si>
  <si>
    <t xml:space="preserve">  --&gt;  see next tab 'zeta_reb_curve'  for complete reb range we used in     openLevRatio_fkrtargetnu.php</t>
  </si>
  <si>
    <t xml:space="preserve"> 7-20-17, this is what we put in       openLevRatio_fkrtargetnu.php</t>
  </si>
  <si>
    <t xml:space="preserve"> 7-20-17</t>
  </si>
  <si>
    <t>ro</t>
  </si>
  <si>
    <t xml:space="preserve"> use rebound from 1493 to create the entire curve</t>
  </si>
  <si>
    <t xml:space="preserve"> 7-20-17, tese are the numbers we put in    openLevRatio_fkrtargetnu.php</t>
  </si>
  <si>
    <t>end</t>
  </si>
  <si>
    <t xml:space="preserve"> ips</t>
  </si>
  <si>
    <t>factor</t>
  </si>
  <si>
    <t xml:space="preserve"> factors = 1.75 and .9302</t>
  </si>
  <si>
    <t xml:space="preserve"> make linear</t>
  </si>
  <si>
    <t xml:space="preserve">  --&gt;  On the flip side, KTM seem to be non-linear with preg bulge in middle.</t>
  </si>
  <si>
    <t xml:space="preserve">  --&gt;  NOTE, the first reb graph is linear, but as we apply the factors to reduce reb it becomes non-linear with dip in middle.  I double checked with yamaha reb and the stiffer it gets the less linear, so this is ok.</t>
  </si>
  <si>
    <t xml:space="preserve"> fkr_targetnu_reb.xlsx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</si>
</sst>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u/>
      <sz val="10"/>
      <color rgb="FF0070C0"/>
      <name val="Arial"/>
      <family val="2"/>
    </font>
    <font>
      <sz val="10"/>
      <color rgb="FFC00000"/>
      <name val="Arial"/>
      <family val="2"/>
    </font>
    <font>
      <strike/>
      <sz val="10"/>
      <color rgb="FFFF0000"/>
      <name val="Arial"/>
      <family val="2"/>
    </font>
    <font>
      <u/>
      <sz val="10"/>
      <color rgb="FFC00000"/>
      <name val="Arial"/>
      <family val="2"/>
    </font>
    <font>
      <b/>
      <sz val="12"/>
      <color theme="9" tint="-0.249977111117893"/>
      <name val="Arial"/>
      <family val="2"/>
    </font>
    <font>
      <sz val="10"/>
      <color rgb="FF3333FF"/>
      <name val="Arial"/>
      <family val="2"/>
    </font>
    <font>
      <sz val="10"/>
      <color rgb="FF008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6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0" fillId="0" borderId="5" xfId="0" applyBorder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0" borderId="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7" xfId="0" quotePrefix="1" applyFont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2" fontId="0" fillId="0" borderId="0" xfId="0" applyNumberFormat="1"/>
    <xf numFmtId="0" fontId="5" fillId="0" borderId="0" xfId="0" applyFont="1"/>
    <xf numFmtId="2" fontId="0" fillId="0" borderId="0" xfId="0" applyNumberForma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0" fillId="0" borderId="10" xfId="0" applyBorder="1"/>
    <xf numFmtId="2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/>
    <xf numFmtId="2" fontId="0" fillId="0" borderId="13" xfId="0" applyNumberForma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" fontId="6" fillId="0" borderId="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8" fillId="0" borderId="0" xfId="0" applyNumberFormat="1" applyFont="1"/>
    <xf numFmtId="165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/>
    <xf numFmtId="165" fontId="0" fillId="0" borderId="0" xfId="0" applyNumberFormat="1"/>
    <xf numFmtId="0" fontId="10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Border="1"/>
    <xf numFmtId="0" fontId="11" fillId="0" borderId="0" xfId="0" applyFont="1"/>
    <xf numFmtId="0" fontId="11" fillId="0" borderId="0" xfId="0" quotePrefix="1" applyFont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3" borderId="0" xfId="0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3" fillId="0" borderId="0" xfId="0" applyFont="1"/>
    <xf numFmtId="165" fontId="13" fillId="0" borderId="15" xfId="0" applyNumberFormat="1" applyFont="1" applyBorder="1"/>
    <xf numFmtId="165" fontId="13" fillId="0" borderId="16" xfId="0" applyNumberFormat="1" applyFont="1" applyBorder="1"/>
    <xf numFmtId="165" fontId="13" fillId="0" borderId="17" xfId="0" applyNumberFormat="1" applyFont="1" applyBorder="1"/>
    <xf numFmtId="164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'3_curves'!$B$16:$B$19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20</c:v>
                </c:pt>
                <c:pt idx="3">
                  <c:v>70</c:v>
                </c:pt>
              </c:numCache>
            </c:numRef>
          </c:xVal>
          <c:yVal>
            <c:numRef>
              <c:f>'3_curves'!$H$16:$H$19</c:f>
              <c:numCache>
                <c:formatCode>0.0</c:formatCode>
                <c:ptCount val="4"/>
                <c:pt idx="0">
                  <c:v>6</c:v>
                </c:pt>
                <c:pt idx="1">
                  <c:v>17.5</c:v>
                </c:pt>
                <c:pt idx="2">
                  <c:v>38</c:v>
                </c:pt>
                <c:pt idx="3">
                  <c:v>125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'3_curves'!$B$38:$B$41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20</c:v>
                </c:pt>
                <c:pt idx="3">
                  <c:v>70</c:v>
                </c:pt>
              </c:numCache>
            </c:numRef>
          </c:xVal>
          <c:yVal>
            <c:numRef>
              <c:f>'3_curves'!$H$38:$H$41</c:f>
              <c:numCache>
                <c:formatCode>0.0</c:formatCode>
                <c:ptCount val="4"/>
                <c:pt idx="0">
                  <c:v>4</c:v>
                </c:pt>
                <c:pt idx="1">
                  <c:v>15.5</c:v>
                </c:pt>
                <c:pt idx="2">
                  <c:v>34</c:v>
                </c:pt>
                <c:pt idx="3" formatCode="0.00">
                  <c:v>125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15616"/>
        <c:axId val="104417152"/>
      </c:scatterChart>
      <c:valAx>
        <c:axId val="10441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417152"/>
        <c:crosses val="autoZero"/>
        <c:crossBetween val="midCat"/>
      </c:valAx>
      <c:valAx>
        <c:axId val="104417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4415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'3_curves_same'!$B$19:$B$22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20</c:v>
                </c:pt>
                <c:pt idx="3">
                  <c:v>70</c:v>
                </c:pt>
              </c:numCache>
            </c:numRef>
          </c:xVal>
          <c:yVal>
            <c:numRef>
              <c:f>'3_curves_same'!$H$19:$H$22</c:f>
              <c:numCache>
                <c:formatCode>0.0</c:formatCode>
                <c:ptCount val="4"/>
                <c:pt idx="0">
                  <c:v>5</c:v>
                </c:pt>
                <c:pt idx="1">
                  <c:v>17.7</c:v>
                </c:pt>
                <c:pt idx="2">
                  <c:v>35.700000000000003</c:v>
                </c:pt>
                <c:pt idx="3">
                  <c:v>125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'3_curves_same'!$B$41:$B$44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20</c:v>
                </c:pt>
                <c:pt idx="3">
                  <c:v>70</c:v>
                </c:pt>
              </c:numCache>
            </c:numRef>
          </c:xVal>
          <c:yVal>
            <c:numRef>
              <c:f>'3_curves_same'!$H$41:$H$44</c:f>
              <c:numCache>
                <c:formatCode>0.0</c:formatCode>
                <c:ptCount val="4"/>
                <c:pt idx="0">
                  <c:v>4.05</c:v>
                </c:pt>
                <c:pt idx="1">
                  <c:v>14.65737</c:v>
                </c:pt>
                <c:pt idx="2">
                  <c:v>30.413865300000005</c:v>
                </c:pt>
                <c:pt idx="3">
                  <c:v>125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14528"/>
        <c:axId val="104620416"/>
      </c:scatterChart>
      <c:valAx>
        <c:axId val="10461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620416"/>
        <c:crosses val="autoZero"/>
        <c:crossBetween val="midCat"/>
      </c:valAx>
      <c:valAx>
        <c:axId val="1046204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4614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zeta_reb_curve!$B$19:$B$22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20</c:v>
                </c:pt>
                <c:pt idx="3">
                  <c:v>70</c:v>
                </c:pt>
              </c:numCache>
            </c:numRef>
          </c:xVal>
          <c:yVal>
            <c:numRef>
              <c:f>zeta_reb_curve!$H$19:$H$22</c:f>
              <c:numCache>
                <c:formatCode>0.0</c:formatCode>
                <c:ptCount val="4"/>
                <c:pt idx="0">
                  <c:v>5</c:v>
                </c:pt>
                <c:pt idx="1">
                  <c:v>17.7</c:v>
                </c:pt>
                <c:pt idx="2">
                  <c:v>35.700000000000003</c:v>
                </c:pt>
                <c:pt idx="3">
                  <c:v>125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zeta_reb_curve!$B$43:$B$46</c:f>
              <c:numCache>
                <c:formatCode>General</c:formatCode>
                <c:ptCount val="4"/>
              </c:numCache>
            </c:numRef>
          </c:xVal>
          <c:yVal>
            <c:numRef>
              <c:f>zeta_reb_curve!$H$43:$H$46</c:f>
              <c:numCache>
                <c:formatCode>General</c:formatCode>
                <c:ptCount val="4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59840"/>
        <c:axId val="105061376"/>
      </c:scatterChart>
      <c:valAx>
        <c:axId val="10505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061376"/>
        <c:crosses val="autoZero"/>
        <c:crossBetween val="midCat"/>
      </c:valAx>
      <c:valAx>
        <c:axId val="1050613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5059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4338997244868876"/>
                  <c:y val="-0.5166538807329395"/>
                </c:manualLayout>
              </c:layout>
              <c:numFmt formatCode="General" sourceLinked="0"/>
            </c:trendlineLbl>
          </c:trendline>
          <c:xVal>
            <c:numRef>
              <c:f>zeta_reb_curve!$C$31:$C$42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zeta_reb_curve!$F$31:$F$42</c:f>
              <c:numCache>
                <c:formatCode>General</c:formatCode>
                <c:ptCount val="12"/>
                <c:pt idx="0">
                  <c:v>-3</c:v>
                </c:pt>
                <c:pt idx="1">
                  <c:v>-4.1000000000000005</c:v>
                </c:pt>
                <c:pt idx="2">
                  <c:v>-5.3999999999999995</c:v>
                </c:pt>
                <c:pt idx="3">
                  <c:v>-7</c:v>
                </c:pt>
                <c:pt idx="4">
                  <c:v>-9.3000000000000007</c:v>
                </c:pt>
                <c:pt idx="5">
                  <c:v>-17.649999999999999</c:v>
                </c:pt>
                <c:pt idx="6">
                  <c:v>-35.4</c:v>
                </c:pt>
                <c:pt idx="7">
                  <c:v>-52.3</c:v>
                </c:pt>
                <c:pt idx="8">
                  <c:v>-69.7</c:v>
                </c:pt>
                <c:pt idx="9">
                  <c:v>-88.1</c:v>
                </c:pt>
                <c:pt idx="10">
                  <c:v>-107.5</c:v>
                </c:pt>
                <c:pt idx="11">
                  <c:v>-125.4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82240"/>
        <c:axId val="105092224"/>
      </c:scatterChart>
      <c:valAx>
        <c:axId val="10508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092224"/>
        <c:crosses val="autoZero"/>
        <c:crossBetween val="midCat"/>
      </c:valAx>
      <c:valAx>
        <c:axId val="10509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082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41890401736737853"/>
                  <c:y val="-3.9003702829847983E-2"/>
                </c:manualLayout>
              </c:layout>
              <c:numFmt formatCode="General" sourceLinked="0"/>
            </c:trendlineLbl>
          </c:trendline>
          <c:xVal>
            <c:numRef>
              <c:f>zeta_reb_curve!$U$60:$U$63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20</c:v>
                </c:pt>
                <c:pt idx="3">
                  <c:v>70</c:v>
                </c:pt>
              </c:numCache>
            </c:numRef>
          </c:xVal>
          <c:yVal>
            <c:numRef>
              <c:f>zeta_reb_curve!$V$60:$V$63</c:f>
              <c:numCache>
                <c:formatCode>General</c:formatCode>
                <c:ptCount val="4"/>
                <c:pt idx="0">
                  <c:v>0.9</c:v>
                </c:pt>
                <c:pt idx="1">
                  <c:v>0.91</c:v>
                </c:pt>
                <c:pt idx="2">
                  <c:v>0.92300000000000004</c:v>
                </c:pt>
                <c:pt idx="3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18720"/>
        <c:axId val="105661184"/>
      </c:scatterChart>
      <c:valAx>
        <c:axId val="10511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661184"/>
        <c:crosses val="autoZero"/>
        <c:crossBetween val="midCat"/>
      </c:valAx>
      <c:valAx>
        <c:axId val="105661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118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zeta_reb_curve!$U$70:$U$81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zeta_reb_curve!$V$70:$V$81</c:f>
              <c:numCache>
                <c:formatCode>0.000</c:formatCode>
                <c:ptCount val="12"/>
                <c:pt idx="0">
                  <c:v>0.9</c:v>
                </c:pt>
                <c:pt idx="1">
                  <c:v>0.90144899999999994</c:v>
                </c:pt>
                <c:pt idx="2">
                  <c:v>0.90289799999999998</c:v>
                </c:pt>
                <c:pt idx="3">
                  <c:v>0.90434700000000001</c:v>
                </c:pt>
                <c:pt idx="4">
                  <c:v>0.90579599999999993</c:v>
                </c:pt>
                <c:pt idx="5">
                  <c:v>0.91304099999999999</c:v>
                </c:pt>
                <c:pt idx="6">
                  <c:v>0.92753099999999999</c:v>
                </c:pt>
                <c:pt idx="7">
                  <c:v>0.942021</c:v>
                </c:pt>
                <c:pt idx="8">
                  <c:v>0.956511</c:v>
                </c:pt>
                <c:pt idx="9">
                  <c:v>0.971001</c:v>
                </c:pt>
                <c:pt idx="10">
                  <c:v>0.98549100000000001</c:v>
                </c:pt>
                <c:pt idx="11">
                  <c:v>0.99998100000000001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67200"/>
        <c:axId val="105689472"/>
      </c:scatterChart>
      <c:valAx>
        <c:axId val="10566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689472"/>
        <c:crosses val="autoZero"/>
        <c:crossBetween val="midCat"/>
      </c:valAx>
      <c:valAx>
        <c:axId val="10568947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056672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39589632545931758"/>
                  <c:y val="-2.2053946588500403E-2"/>
                </c:manualLayout>
              </c:layout>
              <c:numFmt formatCode="#,##0.000000" sourceLinked="0"/>
            </c:trendlineLbl>
          </c:trendline>
          <c:xVal>
            <c:numRef>
              <c:f>zeta_reb_curve!$U$86:$U$87</c:f>
              <c:numCache>
                <c:formatCode>General</c:formatCode>
                <c:ptCount val="2"/>
                <c:pt idx="0">
                  <c:v>1</c:v>
                </c:pt>
                <c:pt idx="1">
                  <c:v>70</c:v>
                </c:pt>
              </c:numCache>
            </c:numRef>
          </c:xVal>
          <c:yVal>
            <c:numRef>
              <c:f>zeta_reb_curve!$V$86:$V$87</c:f>
              <c:numCache>
                <c:formatCode>General</c:formatCode>
                <c:ptCount val="2"/>
                <c:pt idx="0">
                  <c:v>0.9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14048"/>
        <c:axId val="105715584"/>
      </c:scatterChart>
      <c:valAx>
        <c:axId val="10571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715584"/>
        <c:crosses val="autoZero"/>
        <c:crossBetween val="midCat"/>
      </c:valAx>
      <c:valAx>
        <c:axId val="10571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714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13</xdr:row>
      <xdr:rowOff>38100</xdr:rowOff>
    </xdr:from>
    <xdr:to>
      <xdr:col>26</xdr:col>
      <xdr:colOff>9525</xdr:colOff>
      <xdr:row>30</xdr:row>
      <xdr:rowOff>85725</xdr:rowOff>
    </xdr:to>
    <xdr:graphicFrame macro="">
      <xdr:nvGraphicFramePr>
        <xdr:cNvPr id="11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95250</xdr:colOff>
      <xdr:row>17</xdr:row>
      <xdr:rowOff>57150</xdr:rowOff>
    </xdr:from>
    <xdr:to>
      <xdr:col>31</xdr:col>
      <xdr:colOff>381000</xdr:colOff>
      <xdr:row>34</xdr:row>
      <xdr:rowOff>104775</xdr:rowOff>
    </xdr:to>
    <xdr:graphicFrame macro="">
      <xdr:nvGraphicFramePr>
        <xdr:cNvPr id="277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95250</xdr:colOff>
      <xdr:row>17</xdr:row>
      <xdr:rowOff>57150</xdr:rowOff>
    </xdr:from>
    <xdr:to>
      <xdr:col>31</xdr:col>
      <xdr:colOff>381000</xdr:colOff>
      <xdr:row>36</xdr:row>
      <xdr:rowOff>104775</xdr:rowOff>
    </xdr:to>
    <xdr:graphicFrame macro="">
      <xdr:nvGraphicFramePr>
        <xdr:cNvPr id="799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29</xdr:row>
      <xdr:rowOff>142875</xdr:rowOff>
    </xdr:from>
    <xdr:to>
      <xdr:col>20</xdr:col>
      <xdr:colOff>47625</xdr:colOff>
      <xdr:row>42</xdr:row>
      <xdr:rowOff>38100</xdr:rowOff>
    </xdr:to>
    <xdr:graphicFrame macro="">
      <xdr:nvGraphicFramePr>
        <xdr:cNvPr id="7995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257175</xdr:colOff>
      <xdr:row>54</xdr:row>
      <xdr:rowOff>19050</xdr:rowOff>
    </xdr:from>
    <xdr:to>
      <xdr:col>32</xdr:col>
      <xdr:colOff>581025</xdr:colOff>
      <xdr:row>64</xdr:row>
      <xdr:rowOff>47625</xdr:rowOff>
    </xdr:to>
    <xdr:graphicFrame macro="">
      <xdr:nvGraphicFramePr>
        <xdr:cNvPr id="799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390525</xdr:colOff>
      <xdr:row>65</xdr:row>
      <xdr:rowOff>76200</xdr:rowOff>
    </xdr:from>
    <xdr:to>
      <xdr:col>34</xdr:col>
      <xdr:colOff>57150</xdr:colOff>
      <xdr:row>82</xdr:row>
      <xdr:rowOff>47625</xdr:rowOff>
    </xdr:to>
    <xdr:graphicFrame macro="">
      <xdr:nvGraphicFramePr>
        <xdr:cNvPr id="799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47625</xdr:colOff>
      <xdr:row>83</xdr:row>
      <xdr:rowOff>38100</xdr:rowOff>
    </xdr:from>
    <xdr:to>
      <xdr:col>31</xdr:col>
      <xdr:colOff>333375</xdr:colOff>
      <xdr:row>94</xdr:row>
      <xdr:rowOff>28575</xdr:rowOff>
    </xdr:to>
    <xdr:graphicFrame macro="">
      <xdr:nvGraphicFramePr>
        <xdr:cNvPr id="799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2:R29"/>
  <sheetViews>
    <sheetView showGridLines="0" workbookViewId="0"/>
  </sheetViews>
  <sheetFormatPr defaultRowHeight="12.75" x14ac:dyDescent="0.2"/>
  <sheetData>
    <row r="2" spans="2:18" x14ac:dyDescent="0.2">
      <c r="B2" s="3" t="s">
        <v>6</v>
      </c>
    </row>
    <row r="3" spans="2:18" x14ac:dyDescent="0.2">
      <c r="H3" s="2" t="s">
        <v>1</v>
      </c>
    </row>
    <row r="4" spans="2:18" x14ac:dyDescent="0.2">
      <c r="C4" s="3" t="s">
        <v>2</v>
      </c>
      <c r="R4">
        <v>1.02</v>
      </c>
    </row>
    <row r="5" spans="2:18" x14ac:dyDescent="0.2">
      <c r="C5" s="4" t="s">
        <v>3</v>
      </c>
      <c r="R5">
        <v>1.02</v>
      </c>
    </row>
    <row r="6" spans="2:18" x14ac:dyDescent="0.2">
      <c r="C6" s="4" t="s">
        <v>4</v>
      </c>
      <c r="R6">
        <v>1.03</v>
      </c>
    </row>
    <row r="7" spans="2:18" x14ac:dyDescent="0.2">
      <c r="C7" s="4" t="s">
        <v>8</v>
      </c>
    </row>
    <row r="8" spans="2:18" x14ac:dyDescent="0.2">
      <c r="C8" s="4" t="s">
        <v>7</v>
      </c>
    </row>
    <row r="9" spans="2:18" x14ac:dyDescent="0.2">
      <c r="G9" s="7">
        <v>1.02</v>
      </c>
    </row>
    <row r="10" spans="2:18" x14ac:dyDescent="0.2">
      <c r="G10" s="7">
        <v>1.02</v>
      </c>
    </row>
    <row r="11" spans="2:18" x14ac:dyDescent="0.2">
      <c r="G11" s="7">
        <v>1.03</v>
      </c>
    </row>
    <row r="12" spans="2:18" x14ac:dyDescent="0.2">
      <c r="G12" s="7">
        <v>1.075</v>
      </c>
    </row>
    <row r="13" spans="2:18" x14ac:dyDescent="0.2">
      <c r="B13" s="5" t="s">
        <v>0</v>
      </c>
      <c r="C13" s="5" t="s">
        <v>17</v>
      </c>
      <c r="D13" s="5" t="s">
        <v>16</v>
      </c>
      <c r="E13" s="5" t="s">
        <v>15</v>
      </c>
      <c r="F13" s="5" t="s">
        <v>14</v>
      </c>
      <c r="G13" s="7" t="s">
        <v>13</v>
      </c>
      <c r="H13" s="5" t="s">
        <v>18</v>
      </c>
      <c r="I13" s="5" t="s">
        <v>19</v>
      </c>
      <c r="J13" s="5" t="s">
        <v>20</v>
      </c>
      <c r="K13" s="5" t="s">
        <v>21</v>
      </c>
      <c r="L13" s="5" t="s">
        <v>22</v>
      </c>
      <c r="M13" s="5" t="s">
        <v>23</v>
      </c>
      <c r="N13" s="5" t="s">
        <v>24</v>
      </c>
      <c r="O13" s="5" t="s">
        <v>25</v>
      </c>
      <c r="P13" s="5" t="s">
        <v>26</v>
      </c>
    </row>
    <row r="14" spans="2:18" x14ac:dyDescent="0.2">
      <c r="B14" s="6">
        <v>3</v>
      </c>
      <c r="C14" s="8">
        <f>D14/$G$9</f>
        <v>4.6192271301325709</v>
      </c>
      <c r="D14" s="8">
        <f>E14/$G$9</f>
        <v>4.7116116727352226</v>
      </c>
      <c r="E14" s="8">
        <f>F14/$G$9</f>
        <v>4.805843906189927</v>
      </c>
      <c r="F14" s="8">
        <f>G14/$G$9</f>
        <v>4.9019607843137258</v>
      </c>
      <c r="G14" s="7">
        <v>5</v>
      </c>
      <c r="H14" s="8">
        <f>G14*$G$9</f>
        <v>5.0999999999999996</v>
      </c>
      <c r="I14" s="8">
        <f t="shared" ref="I14:O14" si="0">H14*$G$9</f>
        <v>5.202</v>
      </c>
      <c r="J14" s="8">
        <f t="shared" si="0"/>
        <v>5.3060400000000003</v>
      </c>
      <c r="K14" s="8">
        <f t="shared" si="0"/>
        <v>5.4121608000000005</v>
      </c>
      <c r="L14" s="8">
        <f t="shared" si="0"/>
        <v>5.5204040160000005</v>
      </c>
      <c r="M14" s="8">
        <f t="shared" si="0"/>
        <v>5.6308120963200006</v>
      </c>
      <c r="N14" s="8">
        <f t="shared" si="0"/>
        <v>5.7434283382464004</v>
      </c>
      <c r="O14" s="8">
        <f t="shared" si="0"/>
        <v>5.8582969050113283</v>
      </c>
      <c r="P14" s="8">
        <f>O14*$G$9</f>
        <v>5.9754628431115551</v>
      </c>
    </row>
    <row r="15" spans="2:18" x14ac:dyDescent="0.2">
      <c r="B15" s="6">
        <v>10</v>
      </c>
      <c r="C15" s="8">
        <f>D15/$G$10</f>
        <v>14.781526816424226</v>
      </c>
      <c r="D15" s="8">
        <f>E15/$G$10</f>
        <v>15.07715735275271</v>
      </c>
      <c r="E15" s="8">
        <f>F15/$G$10</f>
        <v>15.378700499807765</v>
      </c>
      <c r="F15" s="8">
        <f>G15/$G$10</f>
        <v>15.686274509803921</v>
      </c>
      <c r="G15" s="7">
        <v>16</v>
      </c>
      <c r="H15" s="8">
        <f>G15*$G$10</f>
        <v>16.32</v>
      </c>
      <c r="I15" s="8">
        <f t="shared" ref="I15:O15" si="1">H15*$G$10</f>
        <v>16.6464</v>
      </c>
      <c r="J15" s="8">
        <f t="shared" si="1"/>
        <v>16.979327999999999</v>
      </c>
      <c r="K15" s="8">
        <f t="shared" si="1"/>
        <v>17.31891456</v>
      </c>
      <c r="L15" s="8">
        <f t="shared" si="1"/>
        <v>17.6652928512</v>
      </c>
      <c r="M15" s="8">
        <f t="shared" si="1"/>
        <v>18.018598708224001</v>
      </c>
      <c r="N15" s="8">
        <f t="shared" si="1"/>
        <v>18.378970682388481</v>
      </c>
      <c r="O15" s="8">
        <f t="shared" si="1"/>
        <v>18.746550096036252</v>
      </c>
      <c r="P15" s="8">
        <f>O15*$G$10</f>
        <v>19.121481097956977</v>
      </c>
    </row>
    <row r="16" spans="2:18" x14ac:dyDescent="0.2">
      <c r="B16" s="6">
        <v>20</v>
      </c>
      <c r="C16" s="8">
        <f>D16/$G$11</f>
        <v>31.097046677049107</v>
      </c>
      <c r="D16" s="8">
        <f>E16/$G$11</f>
        <v>32.029958077360583</v>
      </c>
      <c r="E16" s="8">
        <f>F16/$G$11</f>
        <v>32.990856819681404</v>
      </c>
      <c r="F16" s="8">
        <f>G16/$G$11</f>
        <v>33.980582524271846</v>
      </c>
      <c r="G16" s="7">
        <v>35</v>
      </c>
      <c r="H16" s="8">
        <f>G16*$G$11</f>
        <v>36.050000000000004</v>
      </c>
      <c r="I16" s="8">
        <f t="shared" ref="I16:O16" si="2">H16*$G$11</f>
        <v>37.131500000000003</v>
      </c>
      <c r="J16" s="8">
        <f t="shared" si="2"/>
        <v>38.245445000000004</v>
      </c>
      <c r="K16" s="8">
        <f t="shared" si="2"/>
        <v>39.392808350000003</v>
      </c>
      <c r="L16" s="8">
        <f t="shared" si="2"/>
        <v>40.574592600500004</v>
      </c>
      <c r="M16" s="8">
        <f t="shared" si="2"/>
        <v>41.791830378515009</v>
      </c>
      <c r="N16" s="8">
        <f t="shared" si="2"/>
        <v>43.045585289870459</v>
      </c>
      <c r="O16" s="8">
        <f t="shared" si="2"/>
        <v>44.336952848566575</v>
      </c>
      <c r="P16" s="8">
        <f>O16*$G$11</f>
        <v>45.667061434023573</v>
      </c>
    </row>
    <row r="17" spans="2:16" x14ac:dyDescent="0.2">
      <c r="B17" s="6">
        <v>70</v>
      </c>
      <c r="C17" s="8">
        <f>D17/$G$12</f>
        <v>93.600066222046877</v>
      </c>
      <c r="D17" s="8">
        <f>E17/$G$12</f>
        <v>100.62007118870039</v>
      </c>
      <c r="E17" s="8">
        <f>F17/$G$12</f>
        <v>108.16657652785291</v>
      </c>
      <c r="F17" s="8">
        <f>G17/$G$12</f>
        <v>116.27906976744187</v>
      </c>
      <c r="G17" s="7">
        <v>125</v>
      </c>
      <c r="H17" s="8">
        <f>G17*$G$12</f>
        <v>134.375</v>
      </c>
      <c r="I17" s="8">
        <f t="shared" ref="I17:O17" si="3">H17*$G$12</f>
        <v>144.453125</v>
      </c>
      <c r="J17" s="8">
        <f t="shared" si="3"/>
        <v>155.287109375</v>
      </c>
      <c r="K17" s="8">
        <f t="shared" si="3"/>
        <v>166.93364257812499</v>
      </c>
      <c r="L17" s="8">
        <f t="shared" si="3"/>
        <v>179.45366577148437</v>
      </c>
      <c r="M17" s="8">
        <f t="shared" si="3"/>
        <v>192.91269070434569</v>
      </c>
      <c r="N17" s="8">
        <f t="shared" si="3"/>
        <v>207.3811425071716</v>
      </c>
      <c r="O17" s="8">
        <f t="shared" si="3"/>
        <v>222.93472819520946</v>
      </c>
      <c r="P17" s="8">
        <f>O17*$G$12</f>
        <v>239.65483280985015</v>
      </c>
    </row>
    <row r="18" spans="2:16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2:16" x14ac:dyDescent="0.2">
      <c r="B19" s="5" t="s">
        <v>0</v>
      </c>
      <c r="C19" s="5" t="s">
        <v>17</v>
      </c>
      <c r="D19" s="5" t="s">
        <v>16</v>
      </c>
      <c r="E19" s="5" t="s">
        <v>15</v>
      </c>
      <c r="F19" s="5" t="s">
        <v>14</v>
      </c>
      <c r="G19" s="5" t="s">
        <v>13</v>
      </c>
      <c r="H19" s="5" t="s">
        <v>18</v>
      </c>
      <c r="I19" s="5" t="s">
        <v>19</v>
      </c>
      <c r="J19" s="5" t="s">
        <v>20</v>
      </c>
      <c r="K19" s="5" t="s">
        <v>21</v>
      </c>
      <c r="L19" s="5" t="s">
        <v>22</v>
      </c>
      <c r="M19" s="5" t="s">
        <v>23</v>
      </c>
      <c r="N19" s="5" t="s">
        <v>24</v>
      </c>
      <c r="O19" s="5" t="s">
        <v>25</v>
      </c>
      <c r="P19" s="5" t="s">
        <v>26</v>
      </c>
    </row>
    <row r="20" spans="2:16" x14ac:dyDescent="0.2">
      <c r="B20" s="1">
        <v>3</v>
      </c>
      <c r="C20" s="1">
        <f>D20/$G$9</f>
        <v>4.6192271301325709</v>
      </c>
      <c r="D20" s="1">
        <f>E20/$G$9</f>
        <v>4.7116116727352226</v>
      </c>
      <c r="E20" s="1">
        <f>F20/$G$9</f>
        <v>4.805843906189927</v>
      </c>
      <c r="F20" s="1">
        <f>G20/$G$9</f>
        <v>4.9019607843137258</v>
      </c>
      <c r="G20" s="10">
        <f>G14</f>
        <v>5</v>
      </c>
      <c r="H20" s="1">
        <f t="shared" ref="H20:P20" si="4">G20*$G$9</f>
        <v>5.0999999999999996</v>
      </c>
      <c r="I20" s="1">
        <f t="shared" si="4"/>
        <v>5.202</v>
      </c>
      <c r="J20" s="1">
        <f t="shared" si="4"/>
        <v>5.3060400000000003</v>
      </c>
      <c r="K20" s="1">
        <f t="shared" si="4"/>
        <v>5.4121608000000005</v>
      </c>
      <c r="L20" s="1">
        <f t="shared" si="4"/>
        <v>5.5204040160000005</v>
      </c>
      <c r="M20" s="1">
        <f t="shared" si="4"/>
        <v>5.6308120963200006</v>
      </c>
      <c r="N20" s="1">
        <f t="shared" si="4"/>
        <v>5.7434283382464004</v>
      </c>
      <c r="O20" s="1">
        <f t="shared" si="4"/>
        <v>5.8582969050113283</v>
      </c>
      <c r="P20" s="1">
        <f t="shared" si="4"/>
        <v>5.9754628431115551</v>
      </c>
    </row>
    <row r="21" spans="2:16" x14ac:dyDescent="0.2">
      <c r="B21" s="1">
        <v>10</v>
      </c>
      <c r="C21" s="1">
        <f>D21/$G$10</f>
        <v>14.781526816424226</v>
      </c>
      <c r="D21" s="1">
        <f>E21/$G$10</f>
        <v>15.07715735275271</v>
      </c>
      <c r="E21" s="1">
        <f>F21/$G$10</f>
        <v>15.378700499807765</v>
      </c>
      <c r="F21" s="1">
        <f>G21/$G$10</f>
        <v>15.686274509803921</v>
      </c>
      <c r="G21" s="10">
        <f>G15</f>
        <v>16</v>
      </c>
      <c r="H21" s="1">
        <f t="shared" ref="H21:P21" si="5">G21*$G$10</f>
        <v>16.32</v>
      </c>
      <c r="I21" s="1">
        <f t="shared" si="5"/>
        <v>16.6464</v>
      </c>
      <c r="J21" s="1">
        <f t="shared" si="5"/>
        <v>16.979327999999999</v>
      </c>
      <c r="K21" s="1">
        <f t="shared" si="5"/>
        <v>17.31891456</v>
      </c>
      <c r="L21" s="1">
        <f t="shared" si="5"/>
        <v>17.6652928512</v>
      </c>
      <c r="M21" s="1">
        <f t="shared" si="5"/>
        <v>18.018598708224001</v>
      </c>
      <c r="N21" s="1">
        <f t="shared" si="5"/>
        <v>18.378970682388481</v>
      </c>
      <c r="O21" s="1">
        <f t="shared" si="5"/>
        <v>18.746550096036252</v>
      </c>
      <c r="P21" s="1">
        <f t="shared" si="5"/>
        <v>19.121481097956977</v>
      </c>
    </row>
    <row r="22" spans="2:16" x14ac:dyDescent="0.2">
      <c r="B22" s="1">
        <v>20</v>
      </c>
      <c r="C22" s="1">
        <f>D22/$G$11</f>
        <v>31.097046677049107</v>
      </c>
      <c r="D22" s="1">
        <f>E22/$G$11</f>
        <v>32.029958077360583</v>
      </c>
      <c r="E22" s="1">
        <f>F22/$G$11</f>
        <v>32.990856819681404</v>
      </c>
      <c r="F22" s="1">
        <f>G22/$G$11</f>
        <v>33.980582524271846</v>
      </c>
      <c r="G22" s="10">
        <f>G16</f>
        <v>35</v>
      </c>
      <c r="H22" s="1">
        <f t="shared" ref="H22:P22" si="6">G22*$G$11</f>
        <v>36.050000000000004</v>
      </c>
      <c r="I22" s="1">
        <f t="shared" si="6"/>
        <v>37.131500000000003</v>
      </c>
      <c r="J22" s="1">
        <f t="shared" si="6"/>
        <v>38.245445000000004</v>
      </c>
      <c r="K22" s="1">
        <f t="shared" si="6"/>
        <v>39.392808350000003</v>
      </c>
      <c r="L22" s="1">
        <f t="shared" si="6"/>
        <v>40.574592600500004</v>
      </c>
      <c r="M22" s="1">
        <f t="shared" si="6"/>
        <v>41.791830378515009</v>
      </c>
      <c r="N22" s="1">
        <f t="shared" si="6"/>
        <v>43.045585289870459</v>
      </c>
      <c r="O22" s="1">
        <f t="shared" si="6"/>
        <v>44.336952848566575</v>
      </c>
      <c r="P22" s="1">
        <f t="shared" si="6"/>
        <v>45.667061434023573</v>
      </c>
    </row>
    <row r="23" spans="2:16" x14ac:dyDescent="0.2">
      <c r="B23" s="1">
        <v>70</v>
      </c>
      <c r="C23" s="1">
        <f>D23/$G$12</f>
        <v>93.600066222046877</v>
      </c>
      <c r="D23" s="1">
        <f>E23/$G$12</f>
        <v>100.62007118870039</v>
      </c>
      <c r="E23" s="1">
        <f>F23/$G$12</f>
        <v>108.16657652785291</v>
      </c>
      <c r="F23" s="1">
        <f>G23/$G$12</f>
        <v>116.27906976744187</v>
      </c>
      <c r="G23" s="10">
        <f>G17</f>
        <v>125</v>
      </c>
      <c r="H23" s="1">
        <f t="shared" ref="H23:P23" si="7">G23*$G$12</f>
        <v>134.375</v>
      </c>
      <c r="I23" s="1">
        <f t="shared" si="7"/>
        <v>144.453125</v>
      </c>
      <c r="J23" s="1">
        <f t="shared" si="7"/>
        <v>155.287109375</v>
      </c>
      <c r="K23" s="1">
        <f t="shared" si="7"/>
        <v>166.93364257812499</v>
      </c>
      <c r="L23" s="1">
        <f t="shared" si="7"/>
        <v>179.45366577148437</v>
      </c>
      <c r="M23" s="1">
        <f t="shared" si="7"/>
        <v>192.91269070434569</v>
      </c>
      <c r="N23" s="1">
        <f t="shared" si="7"/>
        <v>207.3811425071716</v>
      </c>
      <c r="O23" s="1">
        <f t="shared" si="7"/>
        <v>222.93472819520946</v>
      </c>
      <c r="P23" s="1">
        <f t="shared" si="7"/>
        <v>239.65483280985015</v>
      </c>
    </row>
    <row r="29" spans="2:16" x14ac:dyDescent="0.2">
      <c r="C29" s="4" t="s">
        <v>5</v>
      </c>
    </row>
  </sheetData>
  <phoneticPr fontId="0" type="noConversion"/>
  <pageMargins left="0.75" right="0.75" top="1" bottom="1" header="0.5" footer="0.5"/>
  <pageSetup scale="9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2:P24"/>
  <sheetViews>
    <sheetView showGridLines="0" workbookViewId="0"/>
  </sheetViews>
  <sheetFormatPr defaultRowHeight="12.75" x14ac:dyDescent="0.2"/>
  <sheetData>
    <row r="2" spans="2:16" x14ac:dyDescent="0.2">
      <c r="B2" s="3" t="s">
        <v>6</v>
      </c>
    </row>
    <row r="3" spans="2:16" x14ac:dyDescent="0.2">
      <c r="H3" s="2" t="s">
        <v>1</v>
      </c>
    </row>
    <row r="4" spans="2:16" x14ac:dyDescent="0.2">
      <c r="C4" s="3" t="s">
        <v>2</v>
      </c>
    </row>
    <row r="5" spans="2:16" x14ac:dyDescent="0.2">
      <c r="C5" s="4" t="s">
        <v>3</v>
      </c>
    </row>
    <row r="6" spans="2:16" x14ac:dyDescent="0.2">
      <c r="C6" s="4" t="s">
        <v>4</v>
      </c>
    </row>
    <row r="7" spans="2:16" x14ac:dyDescent="0.2">
      <c r="C7" s="4" t="s">
        <v>8</v>
      </c>
    </row>
    <row r="8" spans="2:16" x14ac:dyDescent="0.2">
      <c r="C8" s="4" t="s">
        <v>9</v>
      </c>
    </row>
    <row r="9" spans="2:16" x14ac:dyDescent="0.2">
      <c r="G9" s="7">
        <v>1.075</v>
      </c>
    </row>
    <row r="10" spans="2:16" x14ac:dyDescent="0.2">
      <c r="G10" s="7">
        <v>1.075</v>
      </c>
    </row>
    <row r="11" spans="2:16" x14ac:dyDescent="0.2">
      <c r="G11" s="7">
        <v>1.075</v>
      </c>
    </row>
    <row r="12" spans="2:16" x14ac:dyDescent="0.2">
      <c r="G12" s="7">
        <v>1.075</v>
      </c>
    </row>
    <row r="13" spans="2:16" x14ac:dyDescent="0.2">
      <c r="B13" s="5" t="s">
        <v>0</v>
      </c>
      <c r="C13" s="5" t="s">
        <v>17</v>
      </c>
      <c r="D13" s="5" t="s">
        <v>16</v>
      </c>
      <c r="E13" s="5" t="s">
        <v>15</v>
      </c>
      <c r="F13" s="5" t="s">
        <v>14</v>
      </c>
      <c r="G13" s="7" t="s">
        <v>13</v>
      </c>
      <c r="H13" s="5" t="s">
        <v>18</v>
      </c>
      <c r="I13" s="5" t="s">
        <v>19</v>
      </c>
      <c r="J13" s="5" t="s">
        <v>20</v>
      </c>
      <c r="K13" s="5" t="s">
        <v>21</v>
      </c>
      <c r="L13" s="5" t="s">
        <v>22</v>
      </c>
      <c r="M13" s="5" t="s">
        <v>23</v>
      </c>
      <c r="N13" s="5" t="s">
        <v>24</v>
      </c>
      <c r="O13" s="5" t="s">
        <v>25</v>
      </c>
      <c r="P13" s="5" t="s">
        <v>26</v>
      </c>
    </row>
    <row r="14" spans="2:16" x14ac:dyDescent="0.2">
      <c r="B14" s="6">
        <v>3</v>
      </c>
      <c r="C14" s="8">
        <f>D14/$G$9</f>
        <v>3.7440026488818745</v>
      </c>
      <c r="D14" s="8">
        <f>E14/$G$9</f>
        <v>4.0248028475480151</v>
      </c>
      <c r="E14" s="8">
        <f>F14/$G$9</f>
        <v>4.3266630611141164</v>
      </c>
      <c r="F14" s="8">
        <f>G14/$G$9</f>
        <v>4.6511627906976747</v>
      </c>
      <c r="G14" s="7">
        <v>5</v>
      </c>
      <c r="H14" s="8">
        <f>G14*$G$9</f>
        <v>5.375</v>
      </c>
      <c r="I14" s="8">
        <f t="shared" ref="I14:O14" si="0">H14*$G$9</f>
        <v>5.7781250000000002</v>
      </c>
      <c r="J14" s="8">
        <f t="shared" si="0"/>
        <v>6.2114843749999995</v>
      </c>
      <c r="K14" s="8">
        <f t="shared" si="0"/>
        <v>6.677345703124999</v>
      </c>
      <c r="L14" s="8">
        <f t="shared" si="0"/>
        <v>7.1781466308593735</v>
      </c>
      <c r="M14" s="8">
        <f t="shared" si="0"/>
        <v>7.7165076281738259</v>
      </c>
      <c r="N14" s="8">
        <f t="shared" si="0"/>
        <v>8.2952457002868627</v>
      </c>
      <c r="O14" s="8">
        <f t="shared" si="0"/>
        <v>8.9173891278083772</v>
      </c>
      <c r="P14" s="8">
        <f>O14*$G$9</f>
        <v>9.5861933123940055</v>
      </c>
    </row>
    <row r="15" spans="2:16" x14ac:dyDescent="0.2">
      <c r="B15" s="6">
        <v>10</v>
      </c>
      <c r="C15" s="8">
        <f>D15/$G$10</f>
        <v>11.980808476421998</v>
      </c>
      <c r="D15" s="8">
        <f>E15/$G$10</f>
        <v>12.879369112153649</v>
      </c>
      <c r="E15" s="8">
        <f>F15/$G$10</f>
        <v>13.845321795565171</v>
      </c>
      <c r="F15" s="8">
        <f>G15/$G$10</f>
        <v>14.883720930232558</v>
      </c>
      <c r="G15" s="7">
        <v>16</v>
      </c>
      <c r="H15" s="8">
        <f>G15*$G$10</f>
        <v>17.2</v>
      </c>
      <c r="I15" s="8">
        <f t="shared" ref="I15:O15" si="1">H15*$G$10</f>
        <v>18.489999999999998</v>
      </c>
      <c r="J15" s="8">
        <f t="shared" si="1"/>
        <v>19.876749999999998</v>
      </c>
      <c r="K15" s="8">
        <f t="shared" si="1"/>
        <v>21.367506249999998</v>
      </c>
      <c r="L15" s="8">
        <f t="shared" si="1"/>
        <v>22.970069218749998</v>
      </c>
      <c r="M15" s="8">
        <f t="shared" si="1"/>
        <v>24.692824410156248</v>
      </c>
      <c r="N15" s="8">
        <f t="shared" si="1"/>
        <v>26.544786240917965</v>
      </c>
      <c r="O15" s="8">
        <f t="shared" si="1"/>
        <v>28.535645208986811</v>
      </c>
      <c r="P15" s="8">
        <f>O15*$G$10</f>
        <v>30.675818599660822</v>
      </c>
    </row>
    <row r="16" spans="2:16" x14ac:dyDescent="0.2">
      <c r="B16" s="6">
        <v>20</v>
      </c>
      <c r="C16" s="8">
        <f>D16/$G$11</f>
        <v>26.208018542173125</v>
      </c>
      <c r="D16" s="8">
        <f>E16/$G$11</f>
        <v>28.173619932836107</v>
      </c>
      <c r="E16" s="8">
        <f>F16/$G$11</f>
        <v>30.286641427798813</v>
      </c>
      <c r="F16" s="8">
        <f>G16/$G$11</f>
        <v>32.558139534883722</v>
      </c>
      <c r="G16" s="7">
        <v>35</v>
      </c>
      <c r="H16" s="8">
        <f>G16*$G$11</f>
        <v>37.625</v>
      </c>
      <c r="I16" s="8">
        <f t="shared" ref="I16:O16" si="2">H16*$G$11</f>
        <v>40.446874999999999</v>
      </c>
      <c r="J16" s="8">
        <f t="shared" si="2"/>
        <v>43.480390624999998</v>
      </c>
      <c r="K16" s="8">
        <f t="shared" si="2"/>
        <v>46.741419921874993</v>
      </c>
      <c r="L16" s="8">
        <f t="shared" si="2"/>
        <v>50.247026416015615</v>
      </c>
      <c r="M16" s="8">
        <f t="shared" si="2"/>
        <v>54.015553397216785</v>
      </c>
      <c r="N16" s="8">
        <f t="shared" si="2"/>
        <v>58.066719902008039</v>
      </c>
      <c r="O16" s="8">
        <f t="shared" si="2"/>
        <v>62.421723894658641</v>
      </c>
      <c r="P16" s="8">
        <f>O16*$G$11</f>
        <v>67.103353186758042</v>
      </c>
    </row>
    <row r="17" spans="2:16" x14ac:dyDescent="0.2">
      <c r="B17" s="6">
        <v>70</v>
      </c>
      <c r="C17" s="8">
        <f>D17/$G$12</f>
        <v>93.600066222046877</v>
      </c>
      <c r="D17" s="8">
        <f>E17/$G$12</f>
        <v>100.62007118870039</v>
      </c>
      <c r="E17" s="8">
        <f>F17/$G$12</f>
        <v>108.16657652785291</v>
      </c>
      <c r="F17" s="8">
        <f>G17/$G$12</f>
        <v>116.27906976744187</v>
      </c>
      <c r="G17" s="7">
        <v>125</v>
      </c>
      <c r="H17" s="8">
        <f>G17*$G$12</f>
        <v>134.375</v>
      </c>
      <c r="I17" s="8">
        <f t="shared" ref="I17:O17" si="3">H17*$G$12</f>
        <v>144.453125</v>
      </c>
      <c r="J17" s="8">
        <f t="shared" si="3"/>
        <v>155.287109375</v>
      </c>
      <c r="K17" s="8">
        <f t="shared" si="3"/>
        <v>166.93364257812499</v>
      </c>
      <c r="L17" s="8">
        <f t="shared" si="3"/>
        <v>179.45366577148437</v>
      </c>
      <c r="M17" s="8">
        <f t="shared" si="3"/>
        <v>192.91269070434569</v>
      </c>
      <c r="N17" s="8">
        <f t="shared" si="3"/>
        <v>207.3811425071716</v>
      </c>
      <c r="O17" s="8">
        <f t="shared" si="3"/>
        <v>222.93472819520946</v>
      </c>
      <c r="P17" s="8">
        <f>O17*$G$12</f>
        <v>239.65483280985015</v>
      </c>
    </row>
    <row r="18" spans="2:16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2:16" x14ac:dyDescent="0.2">
      <c r="B19" s="5" t="s">
        <v>0</v>
      </c>
      <c r="C19" s="5" t="s">
        <v>17</v>
      </c>
      <c r="D19" s="5" t="s">
        <v>16</v>
      </c>
      <c r="E19" s="5" t="s">
        <v>15</v>
      </c>
      <c r="F19" s="5" t="s">
        <v>14</v>
      </c>
      <c r="G19" s="5" t="s">
        <v>13</v>
      </c>
      <c r="H19" s="5" t="s">
        <v>18</v>
      </c>
      <c r="I19" s="5" t="s">
        <v>19</v>
      </c>
      <c r="J19" s="5" t="s">
        <v>20</v>
      </c>
      <c r="K19" s="5" t="s">
        <v>21</v>
      </c>
      <c r="L19" s="5" t="s">
        <v>22</v>
      </c>
      <c r="M19" s="5" t="s">
        <v>23</v>
      </c>
      <c r="N19" s="5" t="s">
        <v>24</v>
      </c>
      <c r="O19" s="5" t="s">
        <v>25</v>
      </c>
      <c r="P19" s="5" t="s">
        <v>26</v>
      </c>
    </row>
    <row r="20" spans="2:16" x14ac:dyDescent="0.2">
      <c r="B20" s="1">
        <v>3</v>
      </c>
      <c r="C20" s="1">
        <f>D20/$G$9</f>
        <v>3.7440026488818745</v>
      </c>
      <c r="D20" s="1">
        <f>E20/$G$9</f>
        <v>4.0248028475480151</v>
      </c>
      <c r="E20" s="1">
        <f>F20/$G$9</f>
        <v>4.3266630611141164</v>
      </c>
      <c r="F20" s="1">
        <f>G20/$G$9</f>
        <v>4.6511627906976747</v>
      </c>
      <c r="G20" s="10">
        <f>G14</f>
        <v>5</v>
      </c>
      <c r="H20" s="1">
        <f t="shared" ref="H20:P20" si="4">G20*$G$9</f>
        <v>5.375</v>
      </c>
      <c r="I20" s="1">
        <f t="shared" si="4"/>
        <v>5.7781250000000002</v>
      </c>
      <c r="J20" s="1">
        <f t="shared" si="4"/>
        <v>6.2114843749999995</v>
      </c>
      <c r="K20" s="1">
        <f t="shared" si="4"/>
        <v>6.677345703124999</v>
      </c>
      <c r="L20" s="1">
        <f t="shared" si="4"/>
        <v>7.1781466308593735</v>
      </c>
      <c r="M20" s="1">
        <f t="shared" si="4"/>
        <v>7.7165076281738259</v>
      </c>
      <c r="N20" s="1">
        <f t="shared" si="4"/>
        <v>8.2952457002868627</v>
      </c>
      <c r="O20" s="1">
        <f t="shared" si="4"/>
        <v>8.9173891278083772</v>
      </c>
      <c r="P20" s="1">
        <f t="shared" si="4"/>
        <v>9.5861933123940055</v>
      </c>
    </row>
    <row r="21" spans="2:16" x14ac:dyDescent="0.2">
      <c r="B21" s="1">
        <v>10</v>
      </c>
      <c r="C21" s="1">
        <f>D21/$G$10</f>
        <v>11.980808476421998</v>
      </c>
      <c r="D21" s="1">
        <f>E21/$G$10</f>
        <v>12.879369112153649</v>
      </c>
      <c r="E21" s="1">
        <f>F21/$G$10</f>
        <v>13.845321795565171</v>
      </c>
      <c r="F21" s="1">
        <f>G21/$G$10</f>
        <v>14.883720930232558</v>
      </c>
      <c r="G21" s="10">
        <f>G15</f>
        <v>16</v>
      </c>
      <c r="H21" s="1">
        <f t="shared" ref="H21:P21" si="5">G21*$G$10</f>
        <v>17.2</v>
      </c>
      <c r="I21" s="1">
        <f t="shared" si="5"/>
        <v>18.489999999999998</v>
      </c>
      <c r="J21" s="1">
        <f t="shared" si="5"/>
        <v>19.876749999999998</v>
      </c>
      <c r="K21" s="1">
        <f t="shared" si="5"/>
        <v>21.367506249999998</v>
      </c>
      <c r="L21" s="1">
        <f t="shared" si="5"/>
        <v>22.970069218749998</v>
      </c>
      <c r="M21" s="1">
        <f t="shared" si="5"/>
        <v>24.692824410156248</v>
      </c>
      <c r="N21" s="1">
        <f t="shared" si="5"/>
        <v>26.544786240917965</v>
      </c>
      <c r="O21" s="1">
        <f t="shared" si="5"/>
        <v>28.535645208986811</v>
      </c>
      <c r="P21" s="1">
        <f t="shared" si="5"/>
        <v>30.675818599660822</v>
      </c>
    </row>
    <row r="22" spans="2:16" x14ac:dyDescent="0.2">
      <c r="B22" s="1">
        <v>20</v>
      </c>
      <c r="C22" s="1">
        <f>D22/$G$11</f>
        <v>26.208018542173125</v>
      </c>
      <c r="D22" s="1">
        <f>E22/$G$11</f>
        <v>28.173619932836107</v>
      </c>
      <c r="E22" s="1">
        <f>F22/$G$11</f>
        <v>30.286641427798813</v>
      </c>
      <c r="F22" s="1">
        <f>G22/$G$11</f>
        <v>32.558139534883722</v>
      </c>
      <c r="G22" s="10">
        <f>G16</f>
        <v>35</v>
      </c>
      <c r="H22" s="1">
        <f t="shared" ref="H22:P22" si="6">G22*$G$11</f>
        <v>37.625</v>
      </c>
      <c r="I22" s="1">
        <f t="shared" si="6"/>
        <v>40.446874999999999</v>
      </c>
      <c r="J22" s="1">
        <f t="shared" si="6"/>
        <v>43.480390624999998</v>
      </c>
      <c r="K22" s="1">
        <f t="shared" si="6"/>
        <v>46.741419921874993</v>
      </c>
      <c r="L22" s="1">
        <f t="shared" si="6"/>
        <v>50.247026416015615</v>
      </c>
      <c r="M22" s="1">
        <f t="shared" si="6"/>
        <v>54.015553397216785</v>
      </c>
      <c r="N22" s="1">
        <f t="shared" si="6"/>
        <v>58.066719902008039</v>
      </c>
      <c r="O22" s="1">
        <f t="shared" si="6"/>
        <v>62.421723894658641</v>
      </c>
      <c r="P22" s="1">
        <f t="shared" si="6"/>
        <v>67.103353186758042</v>
      </c>
    </row>
    <row r="23" spans="2:16" x14ac:dyDescent="0.2">
      <c r="B23" s="1">
        <v>70</v>
      </c>
      <c r="C23" s="1">
        <f>D23/$G$12</f>
        <v>93.600066222046877</v>
      </c>
      <c r="D23" s="1">
        <f>E23/$G$12</f>
        <v>100.62007118870039</v>
      </c>
      <c r="E23" s="1">
        <f>F23/$G$12</f>
        <v>108.16657652785291</v>
      </c>
      <c r="F23" s="1">
        <f>G23/$G$12</f>
        <v>116.27906976744187</v>
      </c>
      <c r="G23" s="10">
        <f>G17</f>
        <v>125</v>
      </c>
      <c r="H23" s="1">
        <f t="shared" ref="H23:P23" si="7">G23*$G$12</f>
        <v>134.375</v>
      </c>
      <c r="I23" s="1">
        <f t="shared" si="7"/>
        <v>144.453125</v>
      </c>
      <c r="J23" s="1">
        <f t="shared" si="7"/>
        <v>155.287109375</v>
      </c>
      <c r="K23" s="1">
        <f t="shared" si="7"/>
        <v>166.93364257812499</v>
      </c>
      <c r="L23" s="1">
        <f t="shared" si="7"/>
        <v>179.45366577148437</v>
      </c>
      <c r="M23" s="1">
        <f t="shared" si="7"/>
        <v>192.91269070434569</v>
      </c>
      <c r="N23" s="1">
        <f t="shared" si="7"/>
        <v>207.3811425071716</v>
      </c>
      <c r="O23" s="1">
        <f t="shared" si="7"/>
        <v>222.93472819520946</v>
      </c>
      <c r="P23" s="1">
        <f t="shared" si="7"/>
        <v>239.65483280985015</v>
      </c>
    </row>
    <row r="24" spans="2:16" x14ac:dyDescent="0.2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</sheetData>
  <pageMargins left="0.75" right="0.75" top="1" bottom="1" header="0.5" footer="0.5"/>
  <pageSetup scale="9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T55"/>
  <sheetViews>
    <sheetView showGridLines="0" zoomScale="90" zoomScaleNormal="90" workbookViewId="0"/>
  </sheetViews>
  <sheetFormatPr defaultRowHeight="12.75" x14ac:dyDescent="0.2"/>
  <sheetData>
    <row r="1" spans="2:17" x14ac:dyDescent="0.2">
      <c r="D1" s="47" t="s">
        <v>28</v>
      </c>
    </row>
    <row r="2" spans="2:17" x14ac:dyDescent="0.2">
      <c r="D2" s="35" t="s">
        <v>29</v>
      </c>
      <c r="E2" s="46"/>
    </row>
    <row r="3" spans="2:17" x14ac:dyDescent="0.2">
      <c r="D3" s="35" t="s">
        <v>30</v>
      </c>
      <c r="E3" s="46"/>
    </row>
    <row r="4" spans="2:17" x14ac:dyDescent="0.2">
      <c r="B4" s="3" t="s">
        <v>6</v>
      </c>
    </row>
    <row r="5" spans="2:17" x14ac:dyDescent="0.2">
      <c r="I5" s="2" t="s">
        <v>1</v>
      </c>
    </row>
    <row r="6" spans="2:17" x14ac:dyDescent="0.2">
      <c r="C6" s="3" t="s">
        <v>2</v>
      </c>
      <c r="D6" s="3"/>
    </row>
    <row r="7" spans="2:17" x14ac:dyDescent="0.2">
      <c r="C7" s="4" t="s">
        <v>3</v>
      </c>
      <c r="D7" s="4"/>
    </row>
    <row r="8" spans="2:17" x14ac:dyDescent="0.2">
      <c r="C8" s="4" t="s">
        <v>4</v>
      </c>
      <c r="D8" s="4"/>
      <c r="K8" s="7">
        <v>36</v>
      </c>
      <c r="L8" s="7">
        <v>34</v>
      </c>
      <c r="M8" s="7">
        <v>32</v>
      </c>
    </row>
    <row r="9" spans="2:17" x14ac:dyDescent="0.2">
      <c r="C9" s="4" t="s">
        <v>8</v>
      </c>
      <c r="D9" s="4"/>
      <c r="K9" s="7">
        <v>125</v>
      </c>
      <c r="L9" s="7">
        <v>125</v>
      </c>
      <c r="M9" s="7">
        <v>125</v>
      </c>
    </row>
    <row r="10" spans="2:17" x14ac:dyDescent="0.2">
      <c r="C10" s="4" t="s">
        <v>9</v>
      </c>
      <c r="D10" s="4"/>
      <c r="K10" s="11">
        <f>K9/K8</f>
        <v>3.4722222222222223</v>
      </c>
      <c r="L10" s="11">
        <f>L9/L8</f>
        <v>3.6764705882352939</v>
      </c>
      <c r="M10" s="11">
        <f>M9/M8</f>
        <v>3.90625</v>
      </c>
    </row>
    <row r="11" spans="2:17" x14ac:dyDescent="0.2">
      <c r="B11" s="12"/>
      <c r="C11" s="13"/>
      <c r="D11" s="13"/>
      <c r="E11" s="13"/>
      <c r="F11" s="13"/>
      <c r="G11" s="13"/>
      <c r="H11" s="14">
        <v>1.075</v>
      </c>
      <c r="I11" s="13"/>
      <c r="J11" s="13"/>
      <c r="K11" s="13"/>
      <c r="L11" s="13"/>
      <c r="M11" s="13"/>
      <c r="N11" s="13"/>
      <c r="O11" s="13"/>
      <c r="P11" s="13"/>
      <c r="Q11" s="15"/>
    </row>
    <row r="12" spans="2:17" x14ac:dyDescent="0.2">
      <c r="B12" s="16"/>
      <c r="C12" s="17"/>
      <c r="D12" s="17"/>
      <c r="E12" s="17"/>
      <c r="F12" s="17"/>
      <c r="G12" s="17"/>
      <c r="H12" s="18">
        <v>1.075</v>
      </c>
      <c r="I12" s="17"/>
      <c r="J12" s="17"/>
      <c r="K12" s="17"/>
      <c r="L12" s="17"/>
      <c r="M12" s="17"/>
      <c r="N12" s="17"/>
      <c r="O12" s="17"/>
      <c r="P12" s="17"/>
      <c r="Q12" s="19"/>
    </row>
    <row r="13" spans="2:17" x14ac:dyDescent="0.2">
      <c r="B13" s="16"/>
      <c r="C13" s="17"/>
      <c r="D13" s="17"/>
      <c r="E13" s="17"/>
      <c r="F13" s="17"/>
      <c r="G13" s="17"/>
      <c r="H13" s="18">
        <v>1.075</v>
      </c>
      <c r="I13" s="17"/>
      <c r="J13" s="17"/>
      <c r="K13" s="17"/>
      <c r="L13" s="17"/>
      <c r="M13" s="17"/>
      <c r="N13" s="17"/>
      <c r="O13" s="17"/>
      <c r="P13" s="17"/>
      <c r="Q13" s="19"/>
    </row>
    <row r="14" spans="2:17" x14ac:dyDescent="0.2">
      <c r="B14" s="16"/>
      <c r="C14" s="17"/>
      <c r="D14" s="17"/>
      <c r="E14" s="17"/>
      <c r="F14" s="17"/>
      <c r="G14" s="17"/>
      <c r="H14" s="18">
        <v>1.075</v>
      </c>
      <c r="I14" s="17"/>
      <c r="J14" s="17"/>
      <c r="K14" s="17"/>
      <c r="L14" s="17"/>
      <c r="M14" s="17"/>
      <c r="N14" s="17"/>
      <c r="O14" s="17"/>
      <c r="P14" s="17"/>
      <c r="Q14" s="19"/>
    </row>
    <row r="15" spans="2:17" x14ac:dyDescent="0.2">
      <c r="B15" s="20" t="s">
        <v>0</v>
      </c>
      <c r="C15" s="29" t="s">
        <v>27</v>
      </c>
      <c r="D15" s="29" t="s">
        <v>17</v>
      </c>
      <c r="E15" s="29" t="s">
        <v>16</v>
      </c>
      <c r="F15" s="29" t="s">
        <v>15</v>
      </c>
      <c r="G15" s="29" t="s">
        <v>14</v>
      </c>
      <c r="H15" s="30" t="s">
        <v>13</v>
      </c>
      <c r="I15" s="29" t="s">
        <v>18</v>
      </c>
      <c r="J15" s="29" t="s">
        <v>19</v>
      </c>
      <c r="K15" s="29" t="s">
        <v>20</v>
      </c>
      <c r="L15" s="29" t="s">
        <v>21</v>
      </c>
      <c r="M15" s="29" t="s">
        <v>22</v>
      </c>
      <c r="N15" s="29" t="s">
        <v>23</v>
      </c>
      <c r="O15" s="29" t="s">
        <v>24</v>
      </c>
      <c r="P15" s="29" t="s">
        <v>25</v>
      </c>
      <c r="Q15" s="31" t="s">
        <v>26</v>
      </c>
    </row>
    <row r="16" spans="2:17" x14ac:dyDescent="0.2">
      <c r="B16" s="21">
        <v>3</v>
      </c>
      <c r="C16" s="27">
        <f>D16/$H$11</f>
        <v>4.1793517941006977</v>
      </c>
      <c r="D16" s="27">
        <f>E16/$H$11</f>
        <v>4.4928031786582503</v>
      </c>
      <c r="E16" s="27">
        <f>F16/$H$11</f>
        <v>4.8297634170576185</v>
      </c>
      <c r="F16" s="27">
        <f>G16/$H$11</f>
        <v>5.1919956733369395</v>
      </c>
      <c r="G16" s="27">
        <f>H16/$H$11</f>
        <v>5.5813953488372094</v>
      </c>
      <c r="H16" s="33">
        <v>6</v>
      </c>
      <c r="I16" s="27">
        <f>H16*$H$11</f>
        <v>6.4499999999999993</v>
      </c>
      <c r="J16" s="27">
        <f t="shared" ref="J16:P16" si="0">I16*$H$11</f>
        <v>6.933749999999999</v>
      </c>
      <c r="K16" s="27">
        <f t="shared" si="0"/>
        <v>7.4537812499999987</v>
      </c>
      <c r="L16" s="27">
        <f t="shared" si="0"/>
        <v>8.0128148437499984</v>
      </c>
      <c r="M16" s="27">
        <f>L16*$H$11</f>
        <v>8.6137759570312475</v>
      </c>
      <c r="N16" s="27">
        <f t="shared" si="0"/>
        <v>9.2598091538085914</v>
      </c>
      <c r="O16" s="27">
        <f t="shared" si="0"/>
        <v>9.954294840344236</v>
      </c>
      <c r="P16" s="27">
        <f t="shared" si="0"/>
        <v>10.700866953370053</v>
      </c>
      <c r="Q16" s="28">
        <f>P16*$H$11</f>
        <v>11.503431974872806</v>
      </c>
    </row>
    <row r="17" spans="2:17" x14ac:dyDescent="0.2">
      <c r="B17" s="21">
        <v>10</v>
      </c>
      <c r="C17" s="27">
        <f>D17/$H$12</f>
        <v>12.189776066127035</v>
      </c>
      <c r="D17" s="27">
        <f>E17/$H$12</f>
        <v>13.104009271086563</v>
      </c>
      <c r="E17" s="27">
        <f>F17/$H$12</f>
        <v>14.086809966418054</v>
      </c>
      <c r="F17" s="27">
        <f>G17/$H$12</f>
        <v>15.143320713899406</v>
      </c>
      <c r="G17" s="27">
        <f>H17/$H$12</f>
        <v>16.279069767441861</v>
      </c>
      <c r="H17" s="33">
        <v>17.5</v>
      </c>
      <c r="I17" s="27">
        <f>H17*$H$12</f>
        <v>18.8125</v>
      </c>
      <c r="J17" s="27">
        <f t="shared" ref="J17:P17" si="1">I17*$H$12</f>
        <v>20.223437499999999</v>
      </c>
      <c r="K17" s="27">
        <f t="shared" si="1"/>
        <v>21.740195312499999</v>
      </c>
      <c r="L17" s="27">
        <f t="shared" si="1"/>
        <v>23.370709960937496</v>
      </c>
      <c r="M17" s="27">
        <f t="shared" si="1"/>
        <v>25.123513208007807</v>
      </c>
      <c r="N17" s="27">
        <f t="shared" si="1"/>
        <v>27.007776698608392</v>
      </c>
      <c r="O17" s="27">
        <f t="shared" si="1"/>
        <v>29.033359951004019</v>
      </c>
      <c r="P17" s="27">
        <f t="shared" si="1"/>
        <v>31.21086194732932</v>
      </c>
      <c r="Q17" s="28">
        <f>P17*$H$12</f>
        <v>33.551676593379021</v>
      </c>
    </row>
    <row r="18" spans="2:17" x14ac:dyDescent="0.2">
      <c r="B18" s="21">
        <v>20</v>
      </c>
      <c r="C18" s="27">
        <f>D18/$H$13</f>
        <v>26.469228029304418</v>
      </c>
      <c r="D18" s="27">
        <f>E18/$H$13</f>
        <v>28.454420131502246</v>
      </c>
      <c r="E18" s="27">
        <f>F18/$H$13</f>
        <v>30.588501641364914</v>
      </c>
      <c r="F18" s="27">
        <f>G18/$H$13</f>
        <v>32.882639264467279</v>
      </c>
      <c r="G18" s="27">
        <f>H18/$H$13</f>
        <v>35.348837209302324</v>
      </c>
      <c r="H18" s="33">
        <v>38</v>
      </c>
      <c r="I18" s="27">
        <f>H18*$H$13</f>
        <v>40.85</v>
      </c>
      <c r="J18" s="27">
        <f t="shared" ref="J18:P18" si="2">I18*$H$13</f>
        <v>43.91375</v>
      </c>
      <c r="K18" s="27">
        <f t="shared" si="2"/>
        <v>47.207281250000001</v>
      </c>
      <c r="L18" s="27">
        <f t="shared" si="2"/>
        <v>50.747827343749996</v>
      </c>
      <c r="M18" s="27">
        <f t="shared" si="2"/>
        <v>54.553914394531247</v>
      </c>
      <c r="N18" s="27">
        <f t="shared" si="2"/>
        <v>58.645457974121086</v>
      </c>
      <c r="O18" s="27">
        <f t="shared" si="2"/>
        <v>63.043867322180162</v>
      </c>
      <c r="P18" s="27">
        <f t="shared" si="2"/>
        <v>67.772157371343667</v>
      </c>
      <c r="Q18" s="28">
        <f>P18*$H$13</f>
        <v>72.855069174194441</v>
      </c>
    </row>
    <row r="19" spans="2:17" x14ac:dyDescent="0.2">
      <c r="B19" s="21">
        <v>70</v>
      </c>
      <c r="C19" s="27">
        <f>D19/$H$14</f>
        <v>87.069829043764543</v>
      </c>
      <c r="D19" s="27">
        <f>E19/$H$14</f>
        <v>93.600066222046877</v>
      </c>
      <c r="E19" s="27">
        <f>F19/$H$14</f>
        <v>100.62007118870039</v>
      </c>
      <c r="F19" s="27">
        <f>G19/$H$14</f>
        <v>108.16657652785291</v>
      </c>
      <c r="G19" s="27">
        <f>H19/$H$14</f>
        <v>116.27906976744187</v>
      </c>
      <c r="H19" s="33">
        <v>125</v>
      </c>
      <c r="I19" s="27">
        <f>H19*$H$14</f>
        <v>134.375</v>
      </c>
      <c r="J19" s="27">
        <f t="shared" ref="J19:P19" si="3">I19*$H$14</f>
        <v>144.453125</v>
      </c>
      <c r="K19" s="27">
        <f t="shared" si="3"/>
        <v>155.287109375</v>
      </c>
      <c r="L19" s="27">
        <f t="shared" si="3"/>
        <v>166.93364257812499</v>
      </c>
      <c r="M19" s="27">
        <f t="shared" si="3"/>
        <v>179.45366577148437</v>
      </c>
      <c r="N19" s="27">
        <f t="shared" si="3"/>
        <v>192.91269070434569</v>
      </c>
      <c r="O19" s="27">
        <f t="shared" si="3"/>
        <v>207.3811425071716</v>
      </c>
      <c r="P19" s="27">
        <f t="shared" si="3"/>
        <v>222.93472819520946</v>
      </c>
      <c r="Q19" s="28">
        <f>P19*$H$14</f>
        <v>239.65483280985015</v>
      </c>
    </row>
    <row r="20" spans="2:17" x14ac:dyDescent="0.2">
      <c r="B20" s="22"/>
      <c r="C20" s="23"/>
      <c r="D20" s="24"/>
      <c r="E20" s="24">
        <f>E19/E18</f>
        <v>3.289473684210527</v>
      </c>
      <c r="F20" s="23"/>
      <c r="G20" s="23"/>
      <c r="H20" s="24">
        <f>H19/H18</f>
        <v>3.2894736842105261</v>
      </c>
      <c r="I20" s="32" t="s">
        <v>10</v>
      </c>
      <c r="J20" s="23"/>
      <c r="K20" s="23"/>
      <c r="L20" s="23"/>
      <c r="M20" s="24">
        <f>M19/M18</f>
        <v>3.2894736842105261</v>
      </c>
      <c r="N20" s="23"/>
      <c r="O20" s="23"/>
      <c r="P20" s="25"/>
      <c r="Q20" s="26"/>
    </row>
    <row r="21" spans="2:17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17" x14ac:dyDescent="0.2">
      <c r="B22" s="12"/>
      <c r="C22" s="13"/>
      <c r="D22" s="13"/>
      <c r="E22" s="13"/>
      <c r="F22" s="13"/>
      <c r="G22" s="13"/>
      <c r="H22" s="14">
        <v>1.05</v>
      </c>
      <c r="I22" s="13"/>
      <c r="J22" s="13"/>
      <c r="K22" s="13"/>
      <c r="L22" s="13"/>
      <c r="M22" s="13"/>
      <c r="N22" s="13"/>
      <c r="O22" s="13"/>
      <c r="P22" s="13"/>
      <c r="Q22" s="15"/>
    </row>
    <row r="23" spans="2:17" x14ac:dyDescent="0.2">
      <c r="B23" s="16"/>
      <c r="C23" s="17"/>
      <c r="D23" s="17"/>
      <c r="E23" s="17"/>
      <c r="F23" s="17"/>
      <c r="G23" s="17"/>
      <c r="H23" s="18">
        <v>1.05</v>
      </c>
      <c r="I23" s="17"/>
      <c r="J23" s="17"/>
      <c r="K23" s="17"/>
      <c r="L23" s="17"/>
      <c r="M23" s="17"/>
      <c r="N23" s="17"/>
      <c r="O23" s="17"/>
      <c r="P23" s="17"/>
      <c r="Q23" s="19"/>
    </row>
    <row r="24" spans="2:17" x14ac:dyDescent="0.2">
      <c r="B24" s="16"/>
      <c r="C24" s="17"/>
      <c r="D24" s="17"/>
      <c r="E24" s="17"/>
      <c r="F24" s="17"/>
      <c r="G24" s="17"/>
      <c r="H24" s="18">
        <v>1.05</v>
      </c>
      <c r="I24" s="17"/>
      <c r="J24" s="17"/>
      <c r="K24" s="17"/>
      <c r="L24" s="17"/>
      <c r="M24" s="17"/>
      <c r="N24" s="17"/>
      <c r="O24" s="17"/>
      <c r="P24" s="17"/>
      <c r="Q24" s="19"/>
    </row>
    <row r="25" spans="2:17" x14ac:dyDescent="0.2">
      <c r="B25" s="16"/>
      <c r="C25" s="17"/>
      <c r="D25" s="17"/>
      <c r="E25" s="17"/>
      <c r="F25" s="17"/>
      <c r="G25" s="17"/>
      <c r="H25" s="18">
        <v>1.075</v>
      </c>
      <c r="I25" s="17"/>
      <c r="J25" s="17"/>
      <c r="K25" s="17"/>
      <c r="L25" s="17"/>
      <c r="M25" s="17"/>
      <c r="N25" s="17"/>
      <c r="O25" s="17"/>
      <c r="P25" s="17"/>
      <c r="Q25" s="19"/>
    </row>
    <row r="26" spans="2:17" x14ac:dyDescent="0.2">
      <c r="B26" s="20" t="s">
        <v>0</v>
      </c>
      <c r="C26" s="29" t="s">
        <v>27</v>
      </c>
      <c r="D26" s="29" t="s">
        <v>17</v>
      </c>
      <c r="E26" s="29" t="s">
        <v>16</v>
      </c>
      <c r="F26" s="29" t="s">
        <v>15</v>
      </c>
      <c r="G26" s="29" t="s">
        <v>14</v>
      </c>
      <c r="H26" s="30" t="s">
        <v>13</v>
      </c>
      <c r="I26" s="29" t="s">
        <v>18</v>
      </c>
      <c r="J26" s="29" t="s">
        <v>19</v>
      </c>
      <c r="K26" s="29" t="s">
        <v>20</v>
      </c>
      <c r="L26" s="29" t="s">
        <v>21</v>
      </c>
      <c r="M26" s="29" t="s">
        <v>22</v>
      </c>
      <c r="N26" s="29" t="s">
        <v>23</v>
      </c>
      <c r="O26" s="29" t="s">
        <v>24</v>
      </c>
      <c r="P26" s="29" t="s">
        <v>25</v>
      </c>
      <c r="Q26" s="31" t="s">
        <v>26</v>
      </c>
    </row>
    <row r="27" spans="2:17" x14ac:dyDescent="0.2">
      <c r="B27" s="21">
        <v>3</v>
      </c>
      <c r="C27" s="27">
        <f>D27/$H$22</f>
        <v>3.8392782156954488</v>
      </c>
      <c r="D27" s="27">
        <f>E27/$H$22</f>
        <v>4.0312421264802216</v>
      </c>
      <c r="E27" s="27">
        <f>F27/$H$22</f>
        <v>4.2328042328042326</v>
      </c>
      <c r="F27" s="27">
        <f>G27/$H$22</f>
        <v>4.4444444444444446</v>
      </c>
      <c r="G27" s="27">
        <f>H27/$H$22</f>
        <v>4.666666666666667</v>
      </c>
      <c r="H27" s="33">
        <v>4.9000000000000004</v>
      </c>
      <c r="I27" s="27">
        <f>H27*$H$22</f>
        <v>5.1450000000000005</v>
      </c>
      <c r="J27" s="27">
        <f t="shared" ref="J27:Q27" si="4">I27*$H$22</f>
        <v>5.4022500000000004</v>
      </c>
      <c r="K27" s="27">
        <f t="shared" si="4"/>
        <v>5.6723625000000011</v>
      </c>
      <c r="L27" s="27">
        <f t="shared" si="4"/>
        <v>5.9559806250000014</v>
      </c>
      <c r="M27" s="27">
        <f t="shared" si="4"/>
        <v>6.2537796562500017</v>
      </c>
      <c r="N27" s="27">
        <f t="shared" si="4"/>
        <v>6.566468639062502</v>
      </c>
      <c r="O27" s="27">
        <f t="shared" si="4"/>
        <v>6.894792071015627</v>
      </c>
      <c r="P27" s="27">
        <f t="shared" si="4"/>
        <v>7.2395316745664084</v>
      </c>
      <c r="Q27" s="28">
        <f t="shared" si="4"/>
        <v>7.6015082582947295</v>
      </c>
    </row>
    <row r="28" spans="2:17" x14ac:dyDescent="0.2">
      <c r="B28" s="21">
        <v>10</v>
      </c>
      <c r="C28" s="27">
        <f>D28/$H$23</f>
        <v>12.928181746729571</v>
      </c>
      <c r="D28" s="27">
        <f>E28/$H$23</f>
        <v>13.574590834066051</v>
      </c>
      <c r="E28" s="27">
        <f>F28/$H$23</f>
        <v>14.253320375769354</v>
      </c>
      <c r="F28" s="27">
        <f>G28/$H$23</f>
        <v>14.965986394557822</v>
      </c>
      <c r="G28" s="27">
        <f>H28/$H$23</f>
        <v>15.714285714285714</v>
      </c>
      <c r="H28" s="33">
        <v>16.5</v>
      </c>
      <c r="I28" s="27">
        <f>H28*$H$23</f>
        <v>17.324999999999999</v>
      </c>
      <c r="J28" s="27">
        <f t="shared" ref="J28:Q28" si="5">I28*$H$23</f>
        <v>18.19125</v>
      </c>
      <c r="K28" s="27">
        <f t="shared" si="5"/>
        <v>19.1008125</v>
      </c>
      <c r="L28" s="27">
        <f t="shared" si="5"/>
        <v>20.055853125000002</v>
      </c>
      <c r="M28" s="27">
        <f t="shared" si="5"/>
        <v>21.058645781250004</v>
      </c>
      <c r="N28" s="27">
        <f t="shared" si="5"/>
        <v>22.111578070312504</v>
      </c>
      <c r="O28" s="27">
        <f t="shared" si="5"/>
        <v>23.217156973828128</v>
      </c>
      <c r="P28" s="27">
        <f t="shared" si="5"/>
        <v>24.378014822519535</v>
      </c>
      <c r="Q28" s="28">
        <f t="shared" si="5"/>
        <v>25.596915563645513</v>
      </c>
    </row>
    <row r="29" spans="2:17" x14ac:dyDescent="0.2">
      <c r="B29" s="21">
        <v>20</v>
      </c>
      <c r="C29" s="27">
        <f>D29/$H$24</f>
        <v>28.206941992864518</v>
      </c>
      <c r="D29" s="27">
        <f>E29/$H$24</f>
        <v>29.617289092507747</v>
      </c>
      <c r="E29" s="27">
        <f>F29/$H$24</f>
        <v>31.098153547133137</v>
      </c>
      <c r="F29" s="27">
        <f>G29/$H$24</f>
        <v>32.653061224489797</v>
      </c>
      <c r="G29" s="27">
        <f>H29/$H$24</f>
        <v>34.285714285714285</v>
      </c>
      <c r="H29" s="33">
        <v>36</v>
      </c>
      <c r="I29" s="27">
        <f>H29*$H$24</f>
        <v>37.800000000000004</v>
      </c>
      <c r="J29" s="27">
        <f t="shared" ref="J29:Q29" si="6">I29*$H$24</f>
        <v>39.690000000000005</v>
      </c>
      <c r="K29" s="27">
        <f t="shared" si="6"/>
        <v>41.674500000000009</v>
      </c>
      <c r="L29" s="27">
        <f t="shared" si="6"/>
        <v>43.75822500000001</v>
      </c>
      <c r="M29" s="27">
        <f t="shared" si="6"/>
        <v>45.946136250000009</v>
      </c>
      <c r="N29" s="27">
        <f t="shared" si="6"/>
        <v>48.243443062500013</v>
      </c>
      <c r="O29" s="27">
        <f t="shared" si="6"/>
        <v>50.655615215625019</v>
      </c>
      <c r="P29" s="27">
        <f t="shared" si="6"/>
        <v>53.188395976406269</v>
      </c>
      <c r="Q29" s="28">
        <f t="shared" si="6"/>
        <v>55.847815775226586</v>
      </c>
    </row>
    <row r="30" spans="2:17" x14ac:dyDescent="0.2">
      <c r="B30" s="21">
        <v>70</v>
      </c>
      <c r="C30" s="27">
        <f>D30/$H$25</f>
        <v>87.069829043764543</v>
      </c>
      <c r="D30" s="27">
        <f>E30/$H$25</f>
        <v>93.600066222046877</v>
      </c>
      <c r="E30" s="27">
        <f>F30/$H$25</f>
        <v>100.62007118870039</v>
      </c>
      <c r="F30" s="27">
        <f>G30/$H$25</f>
        <v>108.16657652785291</v>
      </c>
      <c r="G30" s="27">
        <f>H30/$H$25</f>
        <v>116.27906976744187</v>
      </c>
      <c r="H30" s="33">
        <v>125</v>
      </c>
      <c r="I30" s="27">
        <f>H30*$H$25</f>
        <v>134.375</v>
      </c>
      <c r="J30" s="27">
        <f t="shared" ref="J30:Q30" si="7">I30*$H$25</f>
        <v>144.453125</v>
      </c>
      <c r="K30" s="27">
        <f t="shared" si="7"/>
        <v>155.287109375</v>
      </c>
      <c r="L30" s="27">
        <f t="shared" si="7"/>
        <v>166.93364257812499</v>
      </c>
      <c r="M30" s="27">
        <f t="shared" si="7"/>
        <v>179.45366577148437</v>
      </c>
      <c r="N30" s="27">
        <f t="shared" si="7"/>
        <v>192.91269070434569</v>
      </c>
      <c r="O30" s="27">
        <f t="shared" si="7"/>
        <v>207.3811425071716</v>
      </c>
      <c r="P30" s="27">
        <f t="shared" si="7"/>
        <v>222.93472819520946</v>
      </c>
      <c r="Q30" s="28">
        <f t="shared" si="7"/>
        <v>239.65483280985015</v>
      </c>
    </row>
    <row r="31" spans="2:17" x14ac:dyDescent="0.2">
      <c r="B31" s="22"/>
      <c r="C31" s="23"/>
      <c r="D31" s="23"/>
      <c r="E31" s="24">
        <f>E30/E29</f>
        <v>3.235564164161647</v>
      </c>
      <c r="F31" s="23"/>
      <c r="G31" s="23"/>
      <c r="H31" s="24">
        <f>H30/H29</f>
        <v>3.4722222222222223</v>
      </c>
      <c r="I31" s="23"/>
      <c r="J31" s="23"/>
      <c r="K31" s="23"/>
      <c r="L31" s="23"/>
      <c r="M31" s="24">
        <f>M30/M29</f>
        <v>3.9057400777956457</v>
      </c>
      <c r="N31" s="23"/>
      <c r="O31" s="23"/>
      <c r="P31" s="25"/>
      <c r="Q31" s="26"/>
    </row>
    <row r="33" spans="2:20" x14ac:dyDescent="0.2">
      <c r="B33" s="12"/>
      <c r="C33" s="13"/>
      <c r="D33" s="13"/>
      <c r="E33" s="13"/>
      <c r="F33" s="13"/>
      <c r="G33" s="13"/>
      <c r="H33" s="14">
        <v>1.0249999999999999</v>
      </c>
      <c r="I33" s="13"/>
      <c r="J33" s="13"/>
      <c r="K33" s="13"/>
      <c r="L33" s="13"/>
      <c r="M33" s="13"/>
      <c r="N33" s="13"/>
      <c r="O33" s="13"/>
      <c r="P33" s="13"/>
      <c r="Q33" s="15"/>
    </row>
    <row r="34" spans="2:20" x14ac:dyDescent="0.2">
      <c r="B34" s="16"/>
      <c r="C34" s="17"/>
      <c r="D34" s="17"/>
      <c r="E34" s="17"/>
      <c r="F34" s="17"/>
      <c r="G34" s="17"/>
      <c r="H34" s="18">
        <v>1.0249999999999999</v>
      </c>
      <c r="I34" s="17"/>
      <c r="J34" s="17"/>
      <c r="K34" s="17"/>
      <c r="L34" s="17"/>
      <c r="M34" s="17"/>
      <c r="N34" s="17"/>
      <c r="O34" s="17"/>
      <c r="P34" s="17"/>
      <c r="Q34" s="19"/>
    </row>
    <row r="35" spans="2:20" x14ac:dyDescent="0.2">
      <c r="B35" s="16"/>
      <c r="C35" s="17"/>
      <c r="D35" s="17"/>
      <c r="E35" s="17"/>
      <c r="F35" s="17"/>
      <c r="G35" s="17"/>
      <c r="H35" s="18">
        <v>1.0249999999999999</v>
      </c>
      <c r="I35" s="17"/>
      <c r="J35" s="17"/>
      <c r="K35" s="17"/>
      <c r="L35" s="17"/>
      <c r="M35" s="17"/>
      <c r="N35" s="17"/>
      <c r="O35" s="17"/>
      <c r="P35" s="17"/>
      <c r="Q35" s="19"/>
      <c r="T35">
        <f>0.75/3</f>
        <v>0.25</v>
      </c>
    </row>
    <row r="36" spans="2:20" x14ac:dyDescent="0.2">
      <c r="B36" s="16"/>
      <c r="C36" s="17"/>
      <c r="D36" s="17"/>
      <c r="E36" s="17"/>
      <c r="F36" s="17"/>
      <c r="G36" s="17"/>
      <c r="H36" s="18">
        <v>1.075</v>
      </c>
      <c r="I36" s="17"/>
      <c r="J36" s="17"/>
      <c r="K36" s="17"/>
      <c r="L36" s="17"/>
      <c r="M36" s="17"/>
      <c r="N36" s="17"/>
      <c r="O36" s="17"/>
      <c r="P36" s="17"/>
      <c r="Q36" s="19"/>
    </row>
    <row r="37" spans="2:20" x14ac:dyDescent="0.2">
      <c r="B37" s="20" t="s">
        <v>0</v>
      </c>
      <c r="C37" s="29" t="s">
        <v>27</v>
      </c>
      <c r="D37" s="29" t="s">
        <v>17</v>
      </c>
      <c r="E37" s="29" t="s">
        <v>16</v>
      </c>
      <c r="F37" s="29" t="s">
        <v>15</v>
      </c>
      <c r="G37" s="29" t="s">
        <v>14</v>
      </c>
      <c r="H37" s="30" t="s">
        <v>13</v>
      </c>
      <c r="I37" s="29" t="s">
        <v>18</v>
      </c>
      <c r="J37" s="29" t="s">
        <v>19</v>
      </c>
      <c r="K37" s="29" t="s">
        <v>20</v>
      </c>
      <c r="L37" s="29" t="s">
        <v>21</v>
      </c>
      <c r="M37" s="29" t="s">
        <v>22</v>
      </c>
      <c r="N37" s="29" t="s">
        <v>23</v>
      </c>
      <c r="O37" s="29" t="s">
        <v>24</v>
      </c>
      <c r="P37" s="29" t="s">
        <v>25</v>
      </c>
      <c r="Q37" s="31" t="s">
        <v>26</v>
      </c>
    </row>
    <row r="38" spans="2:20" x14ac:dyDescent="0.2">
      <c r="B38" s="21">
        <v>3</v>
      </c>
      <c r="C38" s="27">
        <f>D38/$H$33</f>
        <v>3.5354171504380694</v>
      </c>
      <c r="D38" s="27">
        <f>E38/$H$33</f>
        <v>3.6238025791990207</v>
      </c>
      <c r="E38" s="27">
        <f>F38/$H$33</f>
        <v>3.7143976436789958</v>
      </c>
      <c r="F38" s="27">
        <f>G38/$H$33</f>
        <v>3.8072575847709702</v>
      </c>
      <c r="G38" s="27">
        <f>H38/$H$33</f>
        <v>3.9024390243902443</v>
      </c>
      <c r="H38" s="33">
        <v>4</v>
      </c>
      <c r="I38" s="27">
        <f>H38*$H$33</f>
        <v>4.0999999999999996</v>
      </c>
      <c r="J38" s="27">
        <f t="shared" ref="J38:Q38" si="8">I38*$H$33</f>
        <v>4.2024999999999997</v>
      </c>
      <c r="K38" s="27">
        <f t="shared" si="8"/>
        <v>4.3075624999999995</v>
      </c>
      <c r="L38" s="27">
        <f t="shared" si="8"/>
        <v>4.4152515624999991</v>
      </c>
      <c r="M38" s="27">
        <f t="shared" si="8"/>
        <v>4.5256328515624986</v>
      </c>
      <c r="N38" s="27">
        <f t="shared" si="8"/>
        <v>4.6387736728515607</v>
      </c>
      <c r="O38" s="27">
        <f t="shared" si="8"/>
        <v>4.7547430146728491</v>
      </c>
      <c r="P38" s="27">
        <f t="shared" si="8"/>
        <v>4.8736115900396699</v>
      </c>
      <c r="Q38" s="28">
        <f t="shared" si="8"/>
        <v>4.9954518797906609</v>
      </c>
    </row>
    <row r="39" spans="2:20" x14ac:dyDescent="0.2">
      <c r="B39" s="21">
        <v>10</v>
      </c>
      <c r="C39" s="27">
        <f>D39/$H$34</f>
        <v>13.699741457947518</v>
      </c>
      <c r="D39" s="27">
        <f>E39/$H$34</f>
        <v>14.042234994396205</v>
      </c>
      <c r="E39" s="27">
        <f>F39/$H$34</f>
        <v>14.393290869256109</v>
      </c>
      <c r="F39" s="27">
        <f>G39/$H$34</f>
        <v>14.75312314098751</v>
      </c>
      <c r="G39" s="27">
        <f>H39/$H$34</f>
        <v>15.121951219512196</v>
      </c>
      <c r="H39" s="33">
        <v>15.5</v>
      </c>
      <c r="I39" s="27">
        <f>H39*$H$34</f>
        <v>15.887499999999999</v>
      </c>
      <c r="J39" s="27">
        <f t="shared" ref="J39:Q39" si="9">I39*$H$34</f>
        <v>16.284687499999997</v>
      </c>
      <c r="K39" s="27">
        <f t="shared" si="9"/>
        <v>16.691804687499996</v>
      </c>
      <c r="L39" s="27">
        <f t="shared" si="9"/>
        <v>17.109099804687496</v>
      </c>
      <c r="M39" s="27">
        <f t="shared" si="9"/>
        <v>17.536827299804681</v>
      </c>
      <c r="N39" s="27">
        <f t="shared" si="9"/>
        <v>17.975247982299798</v>
      </c>
      <c r="O39" s="27">
        <f t="shared" si="9"/>
        <v>18.424629181857291</v>
      </c>
      <c r="P39" s="27">
        <f t="shared" si="9"/>
        <v>18.885244911403721</v>
      </c>
      <c r="Q39" s="28">
        <f t="shared" si="9"/>
        <v>19.35737603418881</v>
      </c>
    </row>
    <row r="40" spans="2:20" x14ac:dyDescent="0.2">
      <c r="B40" s="21">
        <v>20</v>
      </c>
      <c r="C40" s="27">
        <f>D40/$H$35</f>
        <v>30.051045778723584</v>
      </c>
      <c r="D40" s="27">
        <f>E40/$H$35</f>
        <v>30.80232192319167</v>
      </c>
      <c r="E40" s="27">
        <f>F40/$H$35</f>
        <v>31.572379971271459</v>
      </c>
      <c r="F40" s="27">
        <f>G40/$H$35</f>
        <v>32.361689470553245</v>
      </c>
      <c r="G40" s="27">
        <f>H40/$H$35</f>
        <v>33.170731707317074</v>
      </c>
      <c r="H40" s="33">
        <v>34</v>
      </c>
      <c r="I40" s="27">
        <f>H40*$H$35</f>
        <v>34.849999999999994</v>
      </c>
      <c r="J40" s="27">
        <f t="shared" ref="J40:Q40" si="10">I40*$H$35</f>
        <v>35.721249999999991</v>
      </c>
      <c r="K40" s="27">
        <f t="shared" si="10"/>
        <v>36.614281249999991</v>
      </c>
      <c r="L40" s="27">
        <f t="shared" si="10"/>
        <v>37.529638281249987</v>
      </c>
      <c r="M40" s="27">
        <f t="shared" si="10"/>
        <v>38.467879238281235</v>
      </c>
      <c r="N40" s="27">
        <f t="shared" si="10"/>
        <v>39.429576219238264</v>
      </c>
      <c r="O40" s="27">
        <f t="shared" si="10"/>
        <v>40.41531562471922</v>
      </c>
      <c r="P40" s="27">
        <f t="shared" si="10"/>
        <v>41.425698515337196</v>
      </c>
      <c r="Q40" s="28">
        <f t="shared" si="10"/>
        <v>42.461340978220619</v>
      </c>
    </row>
    <row r="41" spans="2:20" x14ac:dyDescent="0.2">
      <c r="B41" s="21">
        <v>70</v>
      </c>
      <c r="C41" s="36">
        <f>D41/$H$36</f>
        <v>87.069829043764543</v>
      </c>
      <c r="D41" s="36">
        <f>E41/$H$36</f>
        <v>93.600066222046877</v>
      </c>
      <c r="E41" s="36">
        <f>F41/$H$36</f>
        <v>100.62007118870039</v>
      </c>
      <c r="F41" s="36">
        <f>G41/$H$36</f>
        <v>108.16657652785291</v>
      </c>
      <c r="G41" s="36">
        <f>H41/$H$36</f>
        <v>116.27906976744187</v>
      </c>
      <c r="H41" s="37">
        <v>125</v>
      </c>
      <c r="I41" s="36">
        <f>H41*$H$36</f>
        <v>134.375</v>
      </c>
      <c r="J41" s="36">
        <f t="shared" ref="J41:Q41" si="11">I41*$H$36</f>
        <v>144.453125</v>
      </c>
      <c r="K41" s="36">
        <f t="shared" si="11"/>
        <v>155.287109375</v>
      </c>
      <c r="L41" s="36">
        <f t="shared" si="11"/>
        <v>166.93364257812499</v>
      </c>
      <c r="M41" s="36">
        <f t="shared" si="11"/>
        <v>179.45366577148437</v>
      </c>
      <c r="N41" s="36">
        <f t="shared" si="11"/>
        <v>192.91269070434569</v>
      </c>
      <c r="O41" s="36">
        <f t="shared" si="11"/>
        <v>207.3811425071716</v>
      </c>
      <c r="P41" s="36">
        <f t="shared" si="11"/>
        <v>222.93472819520946</v>
      </c>
      <c r="Q41" s="38">
        <f t="shared" si="11"/>
        <v>239.65483280985015</v>
      </c>
    </row>
    <row r="42" spans="2:20" x14ac:dyDescent="0.2">
      <c r="B42" s="22"/>
      <c r="C42" s="23"/>
      <c r="D42" s="24"/>
      <c r="E42" s="24">
        <f>E41/E40</f>
        <v>3.1869650397042366</v>
      </c>
      <c r="F42" s="23"/>
      <c r="G42" s="23"/>
      <c r="H42" s="24">
        <f>H41/H40</f>
        <v>3.6764705882352939</v>
      </c>
      <c r="I42" s="32" t="s">
        <v>11</v>
      </c>
      <c r="J42" s="23"/>
      <c r="K42" s="23"/>
      <c r="L42" s="23"/>
      <c r="M42" s="24">
        <f>M41/M40</f>
        <v>4.6650262329226981</v>
      </c>
      <c r="N42" s="23"/>
      <c r="O42" s="23"/>
      <c r="P42" s="25"/>
      <c r="Q42" s="26"/>
    </row>
    <row r="44" spans="2:20" ht="13.5" thickBot="1" x14ac:dyDescent="0.25"/>
    <row r="45" spans="2:20" x14ac:dyDescent="0.2">
      <c r="B45" s="40"/>
      <c r="C45" s="39">
        <f>C46-(E45-D45)</f>
        <v>83.559826560437784</v>
      </c>
      <c r="D45" s="41">
        <f>((C41+D41)/2)+0.01</f>
        <v>90.344947632905715</v>
      </c>
      <c r="E45" s="41">
        <f t="shared" ref="E45:Q45" si="12">((D41+E41)/2)+0.01</f>
        <v>97.12006870537364</v>
      </c>
      <c r="F45" s="41">
        <f t="shared" si="12"/>
        <v>104.40332385827666</v>
      </c>
      <c r="G45" s="41">
        <f t="shared" si="12"/>
        <v>112.23282314764739</v>
      </c>
      <c r="H45" s="41">
        <f t="shared" si="12"/>
        <v>120.64953488372093</v>
      </c>
      <c r="I45" s="41">
        <f t="shared" si="12"/>
        <v>129.69749999999999</v>
      </c>
      <c r="J45" s="41">
        <f t="shared" si="12"/>
        <v>139.42406249999999</v>
      </c>
      <c r="K45" s="41">
        <f t="shared" si="12"/>
        <v>149.88011718749999</v>
      </c>
      <c r="L45" s="41">
        <f t="shared" si="12"/>
        <v>161.12037597656249</v>
      </c>
      <c r="M45" s="41">
        <f t="shared" si="12"/>
        <v>173.20365417480468</v>
      </c>
      <c r="N45" s="41">
        <f t="shared" si="12"/>
        <v>186.19317823791502</v>
      </c>
      <c r="O45" s="41">
        <f t="shared" si="12"/>
        <v>200.15691660575862</v>
      </c>
      <c r="P45" s="41">
        <f t="shared" si="12"/>
        <v>215.16793535119052</v>
      </c>
      <c r="Q45" s="42">
        <f t="shared" si="12"/>
        <v>231.30478050252981</v>
      </c>
    </row>
    <row r="46" spans="2:20" ht="13.5" thickBot="1" x14ac:dyDescent="0.25">
      <c r="B46" s="43"/>
      <c r="C46" s="44">
        <f>(C41+D41)/2</f>
        <v>90.33494763290571</v>
      </c>
      <c r="D46" s="44">
        <f t="shared" ref="D46:P46" si="13">(D41+E41)/2</f>
        <v>97.110068705373635</v>
      </c>
      <c r="E46" s="44">
        <f t="shared" si="13"/>
        <v>104.39332385827666</v>
      </c>
      <c r="F46" s="44">
        <f t="shared" si="13"/>
        <v>112.22282314764739</v>
      </c>
      <c r="G46" s="44">
        <f t="shared" si="13"/>
        <v>120.63953488372093</v>
      </c>
      <c r="H46" s="44">
        <f t="shared" si="13"/>
        <v>129.6875</v>
      </c>
      <c r="I46" s="44">
        <f t="shared" si="13"/>
        <v>139.4140625</v>
      </c>
      <c r="J46" s="44">
        <f t="shared" si="13"/>
        <v>149.8701171875</v>
      </c>
      <c r="K46" s="44">
        <f t="shared" si="13"/>
        <v>161.11037597656249</v>
      </c>
      <c r="L46" s="44">
        <f t="shared" si="13"/>
        <v>173.19365417480469</v>
      </c>
      <c r="M46" s="44">
        <f t="shared" si="13"/>
        <v>186.18317823791503</v>
      </c>
      <c r="N46" s="44">
        <f t="shared" si="13"/>
        <v>200.14691660575863</v>
      </c>
      <c r="O46" s="44">
        <f t="shared" si="13"/>
        <v>215.15793535119053</v>
      </c>
      <c r="P46" s="44">
        <f t="shared" si="13"/>
        <v>231.29478050252982</v>
      </c>
      <c r="Q46" s="45">
        <f>(P46-O46)+Q45</f>
        <v>247.4416256538691</v>
      </c>
    </row>
    <row r="51" spans="8:12" x14ac:dyDescent="0.2">
      <c r="H51" s="33">
        <v>6</v>
      </c>
      <c r="I51" s="34">
        <f>J51/H51</f>
        <v>0.81666666666666676</v>
      </c>
      <c r="J51" s="33">
        <v>4.9000000000000004</v>
      </c>
      <c r="K51" s="34">
        <f>L51/J51</f>
        <v>0.81632653061224481</v>
      </c>
      <c r="L51" s="33">
        <v>4</v>
      </c>
    </row>
    <row r="52" spans="8:12" x14ac:dyDescent="0.2">
      <c r="H52" s="33">
        <v>17.5</v>
      </c>
      <c r="I52" s="34">
        <f t="shared" ref="I52:K54" si="14">J52/H52</f>
        <v>0.94285714285714284</v>
      </c>
      <c r="J52" s="33">
        <v>16.5</v>
      </c>
      <c r="K52" s="34">
        <f t="shared" si="14"/>
        <v>0.93939393939393945</v>
      </c>
      <c r="L52" s="33">
        <v>15.5</v>
      </c>
    </row>
    <row r="53" spans="8:12" x14ac:dyDescent="0.2">
      <c r="H53" s="33">
        <v>38.5</v>
      </c>
      <c r="I53" s="34">
        <f t="shared" si="14"/>
        <v>0.93506493506493504</v>
      </c>
      <c r="J53" s="33">
        <v>36</v>
      </c>
      <c r="K53" s="34">
        <f t="shared" si="14"/>
        <v>0.94444444444444442</v>
      </c>
      <c r="L53" s="33">
        <v>34</v>
      </c>
    </row>
    <row r="54" spans="8:12" x14ac:dyDescent="0.2">
      <c r="H54" s="33">
        <v>125</v>
      </c>
      <c r="I54" s="34">
        <f t="shared" si="14"/>
        <v>1</v>
      </c>
      <c r="J54" s="33">
        <v>125</v>
      </c>
      <c r="K54" s="34">
        <f t="shared" si="14"/>
        <v>1</v>
      </c>
      <c r="L54" s="33">
        <v>125</v>
      </c>
    </row>
    <row r="55" spans="8:12" x14ac:dyDescent="0.2">
      <c r="H55" s="24">
        <f>H54/H53</f>
        <v>3.2467532467532467</v>
      </c>
      <c r="J55" s="24">
        <f>J54/J53</f>
        <v>3.4722222222222223</v>
      </c>
      <c r="L55" s="24">
        <f>L54/L53</f>
        <v>3.6764705882352939</v>
      </c>
    </row>
  </sheetData>
  <pageMargins left="0.75" right="0.75" top="1" bottom="1" header="0.5" footer="0.5"/>
  <pageSetup scale="83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2:T77"/>
  <sheetViews>
    <sheetView showGridLines="0" zoomScale="80" zoomScaleNormal="80" workbookViewId="0"/>
  </sheetViews>
  <sheetFormatPr defaultRowHeight="12.75" x14ac:dyDescent="0.2"/>
  <sheetData>
    <row r="2" spans="2:20" ht="20.25" customHeight="1" x14ac:dyDescent="0.25">
      <c r="C2" s="57" t="s">
        <v>42</v>
      </c>
    </row>
    <row r="3" spans="2:20" ht="21.75" customHeight="1" x14ac:dyDescent="0.25">
      <c r="C3" s="57" t="s">
        <v>43</v>
      </c>
    </row>
    <row r="4" spans="2:20" x14ac:dyDescent="0.2">
      <c r="E4" s="35" t="s">
        <v>12</v>
      </c>
    </row>
    <row r="5" spans="2:20" x14ac:dyDescent="0.2">
      <c r="E5" s="46" t="s">
        <v>40</v>
      </c>
    </row>
    <row r="6" spans="2:20" x14ac:dyDescent="0.2">
      <c r="E6" s="35" t="s">
        <v>41</v>
      </c>
    </row>
    <row r="7" spans="2:20" x14ac:dyDescent="0.2">
      <c r="B7" s="3" t="s">
        <v>6</v>
      </c>
    </row>
    <row r="8" spans="2:20" x14ac:dyDescent="0.2">
      <c r="I8" s="2" t="s">
        <v>1</v>
      </c>
    </row>
    <row r="9" spans="2:20" x14ac:dyDescent="0.2">
      <c r="C9" s="3" t="s">
        <v>2</v>
      </c>
      <c r="D9" s="3"/>
    </row>
    <row r="10" spans="2:20" x14ac:dyDescent="0.2">
      <c r="C10" s="4" t="s">
        <v>3</v>
      </c>
      <c r="D10" s="4"/>
    </row>
    <row r="11" spans="2:20" x14ac:dyDescent="0.2">
      <c r="C11" s="4" t="s">
        <v>4</v>
      </c>
      <c r="D11" s="4"/>
      <c r="K11" s="7">
        <v>36</v>
      </c>
      <c r="L11" s="7">
        <v>34</v>
      </c>
      <c r="M11" s="7">
        <v>32</v>
      </c>
    </row>
    <row r="12" spans="2:20" x14ac:dyDescent="0.2">
      <c r="C12" s="4" t="s">
        <v>8</v>
      </c>
      <c r="D12" s="4"/>
      <c r="K12" s="7">
        <v>125</v>
      </c>
      <c r="L12" s="7">
        <v>125</v>
      </c>
      <c r="M12" s="7">
        <v>125</v>
      </c>
    </row>
    <row r="13" spans="2:20" x14ac:dyDescent="0.2">
      <c r="C13" s="4" t="s">
        <v>9</v>
      </c>
      <c r="D13" s="4"/>
      <c r="K13" s="11">
        <f>K12/K11</f>
        <v>3.4722222222222223</v>
      </c>
      <c r="L13" s="11">
        <f>L12/L11</f>
        <v>3.6764705882352939</v>
      </c>
      <c r="M13" s="11">
        <f>M12/M11</f>
        <v>3.90625</v>
      </c>
      <c r="R13" s="3" t="s">
        <v>33</v>
      </c>
      <c r="T13" s="3" t="s">
        <v>34</v>
      </c>
    </row>
    <row r="14" spans="2:20" x14ac:dyDescent="0.2">
      <c r="B14" s="12"/>
      <c r="C14" s="13"/>
      <c r="D14" s="13"/>
      <c r="E14" s="13"/>
      <c r="F14" s="13"/>
      <c r="G14" s="13"/>
      <c r="H14" s="14">
        <v>1.075</v>
      </c>
      <c r="I14" s="13"/>
      <c r="J14" s="13"/>
      <c r="K14" s="13"/>
      <c r="L14" s="13"/>
      <c r="M14" s="13"/>
      <c r="N14" s="13"/>
      <c r="O14" s="13"/>
      <c r="P14" s="13"/>
      <c r="Q14" s="15"/>
      <c r="R14" s="14">
        <v>1.075</v>
      </c>
      <c r="T14" s="14">
        <v>1.075</v>
      </c>
    </row>
    <row r="15" spans="2:20" x14ac:dyDescent="0.2">
      <c r="B15" s="16"/>
      <c r="C15" s="17"/>
      <c r="D15" s="17"/>
      <c r="E15" s="17"/>
      <c r="F15" s="17"/>
      <c r="G15" s="17"/>
      <c r="H15" s="18">
        <v>1.075</v>
      </c>
      <c r="I15" s="17"/>
      <c r="J15" s="56" t="s">
        <v>38</v>
      </c>
      <c r="K15" s="17"/>
      <c r="L15" s="17"/>
      <c r="M15" s="17"/>
      <c r="N15" s="17"/>
      <c r="O15" s="17"/>
      <c r="P15" s="17"/>
      <c r="Q15" s="19"/>
      <c r="R15" s="18">
        <v>1.075</v>
      </c>
      <c r="T15" s="18">
        <v>1.075</v>
      </c>
    </row>
    <row r="16" spans="2:20" x14ac:dyDescent="0.2">
      <c r="B16" s="16"/>
      <c r="C16" s="17"/>
      <c r="D16" s="17"/>
      <c r="E16" s="17"/>
      <c r="F16" s="17"/>
      <c r="G16" s="17"/>
      <c r="H16" s="18">
        <v>1.075</v>
      </c>
      <c r="I16" s="17"/>
      <c r="J16" s="17"/>
      <c r="K16" s="17"/>
      <c r="L16" s="17"/>
      <c r="M16" s="17"/>
      <c r="N16" s="17"/>
      <c r="O16" s="17"/>
      <c r="P16" s="17"/>
      <c r="Q16" s="19"/>
      <c r="R16" s="18">
        <v>1.075</v>
      </c>
      <c r="T16" s="18">
        <v>1.075</v>
      </c>
    </row>
    <row r="17" spans="1:20" x14ac:dyDescent="0.2">
      <c r="B17" s="16"/>
      <c r="C17" s="17"/>
      <c r="D17" s="17"/>
      <c r="E17" s="17"/>
      <c r="F17" s="17"/>
      <c r="G17" s="17"/>
      <c r="H17" s="18">
        <v>1.075</v>
      </c>
      <c r="I17" s="17"/>
      <c r="J17" s="17"/>
      <c r="K17" s="17"/>
      <c r="L17" s="17"/>
      <c r="M17" s="17"/>
      <c r="N17" s="17"/>
      <c r="O17" s="17"/>
      <c r="P17" s="17"/>
      <c r="Q17" s="19"/>
      <c r="R17" s="18">
        <v>1.075</v>
      </c>
      <c r="T17" s="18">
        <v>1.075</v>
      </c>
    </row>
    <row r="18" spans="1:20" x14ac:dyDescent="0.2">
      <c r="B18" s="20" t="s">
        <v>0</v>
      </c>
      <c r="C18" s="29" t="s">
        <v>27</v>
      </c>
      <c r="D18" s="29" t="s">
        <v>17</v>
      </c>
      <c r="E18" s="29" t="s">
        <v>16</v>
      </c>
      <c r="F18" s="29" t="s">
        <v>15</v>
      </c>
      <c r="G18" s="29" t="s">
        <v>14</v>
      </c>
      <c r="H18" s="30" t="s">
        <v>13</v>
      </c>
      <c r="I18" s="29" t="s">
        <v>18</v>
      </c>
      <c r="J18" s="29" t="s">
        <v>19</v>
      </c>
      <c r="K18" s="29" t="s">
        <v>20</v>
      </c>
      <c r="L18" s="29" t="s">
        <v>21</v>
      </c>
      <c r="M18" s="29" t="s">
        <v>22</v>
      </c>
      <c r="N18" s="29" t="s">
        <v>23</v>
      </c>
      <c r="O18" s="29" t="s">
        <v>24</v>
      </c>
      <c r="P18" s="29" t="s">
        <v>25</v>
      </c>
      <c r="Q18" s="31" t="s">
        <v>26</v>
      </c>
      <c r="R18" s="30" t="s">
        <v>13</v>
      </c>
      <c r="T18" s="30" t="s">
        <v>13</v>
      </c>
    </row>
    <row r="19" spans="1:20" x14ac:dyDescent="0.2">
      <c r="B19" s="21">
        <v>3</v>
      </c>
      <c r="C19" s="27">
        <f>D19/$H$14</f>
        <v>3.482793161750581</v>
      </c>
      <c r="D19" s="27">
        <f>E19/$H$14</f>
        <v>3.7440026488818745</v>
      </c>
      <c r="E19" s="27">
        <f>F19/$H$14</f>
        <v>4.0248028475480151</v>
      </c>
      <c r="F19" s="27">
        <f>G19/$H$14</f>
        <v>4.3266630611141164</v>
      </c>
      <c r="G19" s="27">
        <f>H19/$H$14</f>
        <v>4.6511627906976747</v>
      </c>
      <c r="H19" s="33">
        <v>5</v>
      </c>
      <c r="I19" s="27">
        <f>H19*$H$14</f>
        <v>5.375</v>
      </c>
      <c r="J19" s="27">
        <f t="shared" ref="J19:P19" si="0">I19*$H$14</f>
        <v>5.7781250000000002</v>
      </c>
      <c r="K19" s="27">
        <f t="shared" si="0"/>
        <v>6.2114843749999995</v>
      </c>
      <c r="L19" s="27">
        <f t="shared" si="0"/>
        <v>6.677345703124999</v>
      </c>
      <c r="M19" s="27">
        <f>L19*$H$14</f>
        <v>7.1781466308593735</v>
      </c>
      <c r="N19" s="27">
        <f t="shared" si="0"/>
        <v>7.7165076281738259</v>
      </c>
      <c r="O19" s="27">
        <f t="shared" si="0"/>
        <v>8.2952457002868627</v>
      </c>
      <c r="P19" s="27">
        <f t="shared" si="0"/>
        <v>8.9173891278083772</v>
      </c>
      <c r="Q19" s="28">
        <f>P19*$H$14</f>
        <v>9.5861933123940055</v>
      </c>
      <c r="R19" s="33">
        <v>6</v>
      </c>
      <c r="T19" s="33">
        <v>6</v>
      </c>
    </row>
    <row r="20" spans="1:20" x14ac:dyDescent="0.2">
      <c r="B20" s="21">
        <v>10</v>
      </c>
      <c r="C20" s="27">
        <f>D20/$H$15</f>
        <v>12.329087792597058</v>
      </c>
      <c r="D20" s="27">
        <f>E20/$H$15</f>
        <v>13.253769377041836</v>
      </c>
      <c r="E20" s="27">
        <f>F20/$H$15</f>
        <v>14.247802080319973</v>
      </c>
      <c r="F20" s="27">
        <f>G20/$H$15</f>
        <v>15.316387236343971</v>
      </c>
      <c r="G20" s="27">
        <f>H20/$H$15</f>
        <v>16.465116279069768</v>
      </c>
      <c r="H20" s="33">
        <v>17.7</v>
      </c>
      <c r="I20" s="27">
        <f>H20*$H$15</f>
        <v>19.0275</v>
      </c>
      <c r="J20" s="27">
        <f t="shared" ref="J20:P20" si="1">I20*$H$15</f>
        <v>20.454562499999998</v>
      </c>
      <c r="K20" s="27">
        <f t="shared" si="1"/>
        <v>21.988654687499999</v>
      </c>
      <c r="L20" s="27">
        <f t="shared" si="1"/>
        <v>23.637803789062499</v>
      </c>
      <c r="M20" s="27">
        <f t="shared" si="1"/>
        <v>25.410639073242184</v>
      </c>
      <c r="N20" s="27">
        <f t="shared" si="1"/>
        <v>27.316437003735345</v>
      </c>
      <c r="O20" s="27">
        <f t="shared" si="1"/>
        <v>29.365169779015496</v>
      </c>
      <c r="P20" s="27">
        <f t="shared" si="1"/>
        <v>31.567557512441656</v>
      </c>
      <c r="Q20" s="28">
        <f>P20*$H$15</f>
        <v>33.935124325874781</v>
      </c>
      <c r="R20" s="33">
        <v>17.5</v>
      </c>
      <c r="T20" s="33">
        <v>17</v>
      </c>
    </row>
    <row r="21" spans="1:20" x14ac:dyDescent="0.2">
      <c r="B21" s="21">
        <v>20</v>
      </c>
      <c r="C21" s="27">
        <f>D21/$H$16</f>
        <v>24.867143174899152</v>
      </c>
      <c r="D21" s="27">
        <f>E21/$H$16</f>
        <v>26.732178913016586</v>
      </c>
      <c r="E21" s="27">
        <f>F21/$H$16</f>
        <v>28.737092331492828</v>
      </c>
      <c r="F21" s="27">
        <f>G21/$H$16</f>
        <v>30.892374256354788</v>
      </c>
      <c r="G21" s="27">
        <f>H21/$H$16</f>
        <v>33.209302325581397</v>
      </c>
      <c r="H21" s="33">
        <v>35.700000000000003</v>
      </c>
      <c r="I21" s="27">
        <f>H21*$H$16</f>
        <v>38.377500000000005</v>
      </c>
      <c r="J21" s="27">
        <f t="shared" ref="J21:P21" si="2">I21*$H$16</f>
        <v>41.255812500000005</v>
      </c>
      <c r="K21" s="27">
        <f t="shared" si="2"/>
        <v>44.349998437500005</v>
      </c>
      <c r="L21" s="27">
        <f t="shared" si="2"/>
        <v>47.676248320312503</v>
      </c>
      <c r="M21" s="27">
        <f t="shared" si="2"/>
        <v>51.25196694433594</v>
      </c>
      <c r="N21" s="27">
        <f t="shared" si="2"/>
        <v>55.095864465161135</v>
      </c>
      <c r="O21" s="27">
        <f t="shared" si="2"/>
        <v>59.228054300048221</v>
      </c>
      <c r="P21" s="27">
        <f t="shared" si="2"/>
        <v>63.670158372551832</v>
      </c>
      <c r="Q21" s="28">
        <f>P21*$H$16</f>
        <v>68.445420250493214</v>
      </c>
      <c r="R21" s="33">
        <v>38</v>
      </c>
      <c r="T21" s="33">
        <v>33.799999999999997</v>
      </c>
    </row>
    <row r="22" spans="1:20" x14ac:dyDescent="0.2">
      <c r="B22" s="21">
        <v>70</v>
      </c>
      <c r="C22" s="27">
        <f>D22/$H$17</f>
        <v>87.069829043764543</v>
      </c>
      <c r="D22" s="27">
        <f>E22/$H$17</f>
        <v>93.600066222046877</v>
      </c>
      <c r="E22" s="27">
        <f>F22/$H$17</f>
        <v>100.62007118870039</v>
      </c>
      <c r="F22" s="27">
        <f>G22/$H$17</f>
        <v>108.16657652785291</v>
      </c>
      <c r="G22" s="27">
        <f>H22/$H$17</f>
        <v>116.27906976744187</v>
      </c>
      <c r="H22" s="33">
        <v>125</v>
      </c>
      <c r="I22" s="27">
        <f>H22*$H$17</f>
        <v>134.375</v>
      </c>
      <c r="J22" s="27">
        <f t="shared" ref="J22:P22" si="3">I22*$H$17</f>
        <v>144.453125</v>
      </c>
      <c r="K22" s="27">
        <f t="shared" si="3"/>
        <v>155.287109375</v>
      </c>
      <c r="L22" s="27">
        <f t="shared" si="3"/>
        <v>166.93364257812499</v>
      </c>
      <c r="M22" s="27">
        <f t="shared" si="3"/>
        <v>179.45366577148437</v>
      </c>
      <c r="N22" s="27">
        <f t="shared" si="3"/>
        <v>192.91269070434569</v>
      </c>
      <c r="O22" s="27">
        <f t="shared" si="3"/>
        <v>207.3811425071716</v>
      </c>
      <c r="P22" s="27">
        <f t="shared" si="3"/>
        <v>222.93472819520946</v>
      </c>
      <c r="Q22" s="28">
        <f>P22*$H$17</f>
        <v>239.65483280985015</v>
      </c>
      <c r="R22" s="33">
        <v>125</v>
      </c>
      <c r="T22" s="33">
        <v>125</v>
      </c>
    </row>
    <row r="23" spans="1:20" x14ac:dyDescent="0.2">
      <c r="B23" s="49" t="s">
        <v>31</v>
      </c>
      <c r="C23" s="23"/>
      <c r="D23" s="24"/>
      <c r="E23" s="24">
        <f>E22/E21</f>
        <v>3.5014005602240901</v>
      </c>
      <c r="F23" s="23"/>
      <c r="G23" s="23"/>
      <c r="H23" s="24">
        <f>H22/H21</f>
        <v>3.5014005602240892</v>
      </c>
      <c r="I23" s="32" t="s">
        <v>10</v>
      </c>
      <c r="J23" s="23"/>
      <c r="K23" s="23"/>
      <c r="L23" s="23"/>
      <c r="M23" s="24">
        <f>M22/M21</f>
        <v>3.5014005602240892</v>
      </c>
      <c r="N23" s="23"/>
      <c r="O23" s="23"/>
      <c r="P23" s="25"/>
      <c r="Q23" s="26"/>
      <c r="T23" s="24">
        <f>T22/T21</f>
        <v>3.6982248520710064</v>
      </c>
    </row>
    <row r="24" spans="1:20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T24" s="1"/>
    </row>
    <row r="25" spans="1:20" x14ac:dyDescent="0.2">
      <c r="B25" s="12"/>
      <c r="C25" s="13"/>
      <c r="D25" s="13"/>
      <c r="E25" s="13"/>
      <c r="F25" s="13"/>
      <c r="G25" s="13"/>
      <c r="H25" s="14">
        <v>1.075</v>
      </c>
      <c r="I25" s="13"/>
      <c r="J25" s="13"/>
      <c r="K25" s="13"/>
      <c r="L25" s="13"/>
      <c r="M25" s="13"/>
      <c r="N25" s="13"/>
      <c r="O25" s="13"/>
      <c r="P25" s="13"/>
      <c r="Q25" s="15"/>
      <c r="R25" s="14">
        <v>1.05</v>
      </c>
      <c r="T25" s="14">
        <v>1.075</v>
      </c>
    </row>
    <row r="26" spans="1:20" x14ac:dyDescent="0.2">
      <c r="B26" s="16"/>
      <c r="C26" s="17"/>
      <c r="D26" s="17"/>
      <c r="E26" s="17"/>
      <c r="F26" s="17"/>
      <c r="G26" s="17"/>
      <c r="H26" s="18">
        <v>1.075</v>
      </c>
      <c r="I26" s="17"/>
      <c r="J26" s="56" t="s">
        <v>36</v>
      </c>
      <c r="K26" s="17"/>
      <c r="L26" s="17"/>
      <c r="M26" s="17"/>
      <c r="N26" s="17"/>
      <c r="O26" s="17"/>
      <c r="P26" s="17"/>
      <c r="Q26" s="19"/>
      <c r="R26" s="18">
        <v>1.05</v>
      </c>
      <c r="T26" s="18">
        <v>1.075</v>
      </c>
    </row>
    <row r="27" spans="1:20" x14ac:dyDescent="0.2">
      <c r="B27" s="16"/>
      <c r="C27" s="17"/>
      <c r="D27" s="17"/>
      <c r="E27" s="17"/>
      <c r="F27" s="17"/>
      <c r="G27" s="17"/>
      <c r="H27" s="18">
        <v>1.075</v>
      </c>
      <c r="I27" s="17"/>
      <c r="J27" s="17"/>
      <c r="K27" s="17"/>
      <c r="L27" s="17"/>
      <c r="M27" s="17"/>
      <c r="N27" s="17"/>
      <c r="O27" s="17"/>
      <c r="P27" s="17"/>
      <c r="Q27" s="19"/>
      <c r="R27" s="18">
        <v>1.05</v>
      </c>
      <c r="T27" s="18">
        <v>1.075</v>
      </c>
    </row>
    <row r="28" spans="1:20" x14ac:dyDescent="0.2">
      <c r="B28" s="16"/>
      <c r="C28" s="17"/>
      <c r="D28" s="17"/>
      <c r="E28" s="17"/>
      <c r="F28" s="17"/>
      <c r="G28" s="17"/>
      <c r="H28" s="18">
        <v>1.075</v>
      </c>
      <c r="I28" s="17"/>
      <c r="J28" s="17"/>
      <c r="K28" s="17"/>
      <c r="L28" s="17"/>
      <c r="M28" s="17"/>
      <c r="N28" s="17"/>
      <c r="O28" s="17"/>
      <c r="P28" s="17"/>
      <c r="Q28" s="19"/>
      <c r="R28" s="18">
        <v>1.075</v>
      </c>
      <c r="T28" s="18">
        <v>1.075</v>
      </c>
    </row>
    <row r="29" spans="1:20" x14ac:dyDescent="0.2">
      <c r="B29" s="20" t="s">
        <v>0</v>
      </c>
      <c r="C29" s="29" t="s">
        <v>27</v>
      </c>
      <c r="D29" s="29" t="s">
        <v>17</v>
      </c>
      <c r="E29" s="29" t="s">
        <v>16</v>
      </c>
      <c r="F29" s="29" t="s">
        <v>15</v>
      </c>
      <c r="G29" s="29" t="s">
        <v>14</v>
      </c>
      <c r="H29" s="30" t="s">
        <v>13</v>
      </c>
      <c r="I29" s="29" t="s">
        <v>18</v>
      </c>
      <c r="J29" s="29" t="s">
        <v>19</v>
      </c>
      <c r="K29" s="29" t="s">
        <v>20</v>
      </c>
      <c r="L29" s="29" t="s">
        <v>21</v>
      </c>
      <c r="M29" s="29" t="s">
        <v>22</v>
      </c>
      <c r="N29" s="29" t="s">
        <v>23</v>
      </c>
      <c r="O29" s="29" t="s">
        <v>24</v>
      </c>
      <c r="P29" s="29" t="s">
        <v>25</v>
      </c>
      <c r="Q29" s="31" t="s">
        <v>26</v>
      </c>
      <c r="R29" s="30" t="s">
        <v>13</v>
      </c>
      <c r="S29" s="54" t="s">
        <v>35</v>
      </c>
      <c r="T29" s="30" t="s">
        <v>13</v>
      </c>
    </row>
    <row r="30" spans="1:20" x14ac:dyDescent="0.2">
      <c r="A30" s="55">
        <v>0.9</v>
      </c>
      <c r="B30" s="21">
        <v>3</v>
      </c>
      <c r="C30" s="27">
        <f>D30/$H$25</f>
        <v>3.1345138455755235</v>
      </c>
      <c r="D30" s="27">
        <f>E30/$H$25</f>
        <v>3.3696023839936875</v>
      </c>
      <c r="E30" s="27">
        <f>F30/$H$25</f>
        <v>3.6223225627932139</v>
      </c>
      <c r="F30" s="27">
        <f>G30/$H$25</f>
        <v>3.8939967550027048</v>
      </c>
      <c r="G30" s="27">
        <f>H30/$H$25</f>
        <v>4.1860465116279073</v>
      </c>
      <c r="H30" s="33">
        <f>H19*$A$30</f>
        <v>4.5</v>
      </c>
      <c r="I30" s="27">
        <f>H30*$H$25</f>
        <v>4.8374999999999995</v>
      </c>
      <c r="J30" s="27">
        <f t="shared" ref="J30:Q30" si="4">I30*$H$25</f>
        <v>5.200312499999999</v>
      </c>
      <c r="K30" s="27">
        <f t="shared" si="4"/>
        <v>5.590335937499999</v>
      </c>
      <c r="L30" s="27">
        <f t="shared" si="4"/>
        <v>6.0096111328124984</v>
      </c>
      <c r="M30" s="27">
        <f t="shared" si="4"/>
        <v>6.4603319677734357</v>
      </c>
      <c r="N30" s="27">
        <f t="shared" si="4"/>
        <v>6.9448568653564431</v>
      </c>
      <c r="O30" s="27">
        <f t="shared" si="4"/>
        <v>7.4657211302581761</v>
      </c>
      <c r="P30" s="27">
        <f t="shared" si="4"/>
        <v>8.0256502150275395</v>
      </c>
      <c r="Q30" s="28">
        <f t="shared" si="4"/>
        <v>8.6275739811546046</v>
      </c>
      <c r="R30" s="33">
        <v>4.9000000000000004</v>
      </c>
      <c r="S30" s="51">
        <f>H30/H19</f>
        <v>0.9</v>
      </c>
      <c r="T30" s="33">
        <v>4.9000000000000004</v>
      </c>
    </row>
    <row r="31" spans="1:20" x14ac:dyDescent="0.2">
      <c r="A31" s="55">
        <v>0.91</v>
      </c>
      <c r="B31" s="21">
        <v>10</v>
      </c>
      <c r="C31" s="27">
        <f>D31/$H$26</f>
        <v>11.219469891263323</v>
      </c>
      <c r="D31" s="27">
        <f>E31/$H$26</f>
        <v>12.060930133108071</v>
      </c>
      <c r="E31" s="27">
        <f>F31/$H$26</f>
        <v>12.965499893091176</v>
      </c>
      <c r="F31" s="27">
        <f>G31/$H$26</f>
        <v>13.937912385073012</v>
      </c>
      <c r="G31" s="27">
        <f>H31/$H$26</f>
        <v>14.983255813953487</v>
      </c>
      <c r="H31" s="33">
        <f>H20*$A$31</f>
        <v>16.106999999999999</v>
      </c>
      <c r="I31" s="27">
        <f>H31*$H$26</f>
        <v>17.315024999999999</v>
      </c>
      <c r="J31" s="27">
        <f t="shared" ref="J31:Q31" si="5">I31*$H$26</f>
        <v>18.613651874999999</v>
      </c>
      <c r="K31" s="27">
        <f t="shared" si="5"/>
        <v>20.009675765624998</v>
      </c>
      <c r="L31" s="27">
        <f t="shared" si="5"/>
        <v>21.510401448046871</v>
      </c>
      <c r="M31" s="27">
        <f t="shared" si="5"/>
        <v>23.123681556650386</v>
      </c>
      <c r="N31" s="27">
        <f t="shared" si="5"/>
        <v>24.857957673399163</v>
      </c>
      <c r="O31" s="27">
        <f t="shared" si="5"/>
        <v>26.722304498904098</v>
      </c>
      <c r="P31" s="27">
        <f t="shared" si="5"/>
        <v>28.726477336321903</v>
      </c>
      <c r="Q31" s="28">
        <f t="shared" si="5"/>
        <v>30.880963136546043</v>
      </c>
      <c r="R31" s="33">
        <v>16.5</v>
      </c>
      <c r="S31" s="51">
        <f>H31/H20</f>
        <v>0.91</v>
      </c>
      <c r="T31" s="33">
        <f>T20*0.93</f>
        <v>15.81</v>
      </c>
    </row>
    <row r="32" spans="1:20" x14ac:dyDescent="0.2">
      <c r="A32" s="55">
        <v>0.92300000000000004</v>
      </c>
      <c r="B32" s="21">
        <v>20</v>
      </c>
      <c r="C32" s="27">
        <f>D32/$H$27</f>
        <v>22.952373150431921</v>
      </c>
      <c r="D32" s="27">
        <f>E32/$H$27</f>
        <v>24.673801136714314</v>
      </c>
      <c r="E32" s="27">
        <f>F32/$H$27</f>
        <v>26.524336221967886</v>
      </c>
      <c r="F32" s="27">
        <f>G32/$H$27</f>
        <v>28.513661438615475</v>
      </c>
      <c r="G32" s="27">
        <f>H32/$H$27</f>
        <v>30.652186046511634</v>
      </c>
      <c r="H32" s="33">
        <f>H21*$A$32</f>
        <v>32.951100000000004</v>
      </c>
      <c r="I32" s="27">
        <f>H32*$H$27</f>
        <v>35.422432499999999</v>
      </c>
      <c r="J32" s="27">
        <f t="shared" ref="J32:Q32" si="6">I32*$H$27</f>
        <v>38.079114937499995</v>
      </c>
      <c r="K32" s="27">
        <f t="shared" si="6"/>
        <v>40.935048557812493</v>
      </c>
      <c r="L32" s="27">
        <f t="shared" si="6"/>
        <v>44.005177199648429</v>
      </c>
      <c r="M32" s="27">
        <f t="shared" si="6"/>
        <v>47.305565489622062</v>
      </c>
      <c r="N32" s="27">
        <f t="shared" si="6"/>
        <v>50.853482901343718</v>
      </c>
      <c r="O32" s="27">
        <f t="shared" si="6"/>
        <v>54.667494118944497</v>
      </c>
      <c r="P32" s="27">
        <f t="shared" si="6"/>
        <v>58.76755617786533</v>
      </c>
      <c r="Q32" s="28">
        <f t="shared" si="6"/>
        <v>63.175122891205227</v>
      </c>
      <c r="R32" s="33">
        <v>36</v>
      </c>
      <c r="S32" s="51">
        <f>H32/H21</f>
        <v>0.92300000000000004</v>
      </c>
      <c r="T32" s="33">
        <f>T21*0.95</f>
        <v>32.109999999999992</v>
      </c>
    </row>
    <row r="33" spans="2:20" x14ac:dyDescent="0.2">
      <c r="B33" s="21">
        <v>70</v>
      </c>
      <c r="C33" s="27">
        <f>D33/$H$28</f>
        <v>87.069829043764543</v>
      </c>
      <c r="D33" s="27">
        <f>E33/$H$28</f>
        <v>93.600066222046877</v>
      </c>
      <c r="E33" s="27">
        <f>F33/$H$28</f>
        <v>100.62007118870039</v>
      </c>
      <c r="F33" s="27">
        <f>G33/$H$28</f>
        <v>108.16657652785291</v>
      </c>
      <c r="G33" s="27">
        <f>H33/$H$28</f>
        <v>116.27906976744187</v>
      </c>
      <c r="H33" s="33">
        <v>125</v>
      </c>
      <c r="I33" s="27">
        <f>H33*$H$28</f>
        <v>134.375</v>
      </c>
      <c r="J33" s="27">
        <f t="shared" ref="J33:Q33" si="7">I33*$H$28</f>
        <v>144.453125</v>
      </c>
      <c r="K33" s="27">
        <f t="shared" si="7"/>
        <v>155.287109375</v>
      </c>
      <c r="L33" s="27">
        <f t="shared" si="7"/>
        <v>166.93364257812499</v>
      </c>
      <c r="M33" s="27">
        <f t="shared" si="7"/>
        <v>179.45366577148437</v>
      </c>
      <c r="N33" s="27">
        <f t="shared" si="7"/>
        <v>192.91269070434569</v>
      </c>
      <c r="O33" s="27">
        <f t="shared" si="7"/>
        <v>207.3811425071716</v>
      </c>
      <c r="P33" s="27">
        <f t="shared" si="7"/>
        <v>222.93472819520946</v>
      </c>
      <c r="Q33" s="28">
        <f t="shared" si="7"/>
        <v>239.65483280985015</v>
      </c>
      <c r="R33" s="33">
        <v>125</v>
      </c>
      <c r="S33" s="51">
        <f>H33/H22</f>
        <v>1</v>
      </c>
      <c r="T33" s="33">
        <v>125</v>
      </c>
    </row>
    <row r="34" spans="2:20" x14ac:dyDescent="0.2">
      <c r="B34" s="49" t="s">
        <v>31</v>
      </c>
      <c r="C34" s="23"/>
      <c r="D34" s="23"/>
      <c r="E34" s="24">
        <f>E33/E32</f>
        <v>3.7935000652482009</v>
      </c>
      <c r="F34" s="23"/>
      <c r="G34" s="23"/>
      <c r="H34" s="24">
        <f>H33/H32</f>
        <v>3.7935000652482005</v>
      </c>
      <c r="I34" s="23"/>
      <c r="J34" s="23"/>
      <c r="K34" s="23"/>
      <c r="L34" s="23"/>
      <c r="M34" s="24">
        <f>M33/M32</f>
        <v>3.7935000652482018</v>
      </c>
      <c r="N34" s="23"/>
      <c r="O34" s="23"/>
      <c r="P34" s="25"/>
      <c r="Q34" s="26"/>
      <c r="T34" s="24">
        <f>T33/T32</f>
        <v>3.8928682653379019</v>
      </c>
    </row>
    <row r="36" spans="2:20" x14ac:dyDescent="0.2">
      <c r="B36" s="12"/>
      <c r="C36" s="13"/>
      <c r="D36" s="13"/>
      <c r="E36" s="13"/>
      <c r="F36" s="13"/>
      <c r="G36" s="13"/>
      <c r="H36" s="14">
        <v>1.075</v>
      </c>
      <c r="I36" s="13"/>
      <c r="J36" s="13"/>
      <c r="K36" s="13"/>
      <c r="L36" s="13"/>
      <c r="M36" s="13"/>
      <c r="N36" s="13"/>
      <c r="O36" s="13"/>
      <c r="P36" s="13"/>
      <c r="Q36" s="15"/>
      <c r="R36" s="14">
        <v>1.0249999999999999</v>
      </c>
      <c r="T36" s="14">
        <v>1.075</v>
      </c>
    </row>
    <row r="37" spans="2:20" x14ac:dyDescent="0.2">
      <c r="B37" s="16"/>
      <c r="C37" s="17"/>
      <c r="D37" s="17"/>
      <c r="E37" s="17"/>
      <c r="F37" s="17"/>
      <c r="G37" s="17"/>
      <c r="H37" s="18">
        <v>1.075</v>
      </c>
      <c r="I37" s="17"/>
      <c r="J37" s="56" t="s">
        <v>37</v>
      </c>
      <c r="K37" s="17"/>
      <c r="L37" s="17"/>
      <c r="M37" s="17"/>
      <c r="N37" s="17"/>
      <c r="O37" s="17"/>
      <c r="P37" s="17"/>
      <c r="Q37" s="19"/>
      <c r="R37" s="18">
        <v>1.0249999999999999</v>
      </c>
      <c r="T37" s="18">
        <v>1.075</v>
      </c>
    </row>
    <row r="38" spans="2:20" x14ac:dyDescent="0.2">
      <c r="B38" s="16"/>
      <c r="C38" s="17"/>
      <c r="D38" s="17"/>
      <c r="E38" s="17"/>
      <c r="F38" s="17"/>
      <c r="G38" s="17"/>
      <c r="H38" s="18">
        <v>1.075</v>
      </c>
      <c r="I38" s="17"/>
      <c r="J38" s="17"/>
      <c r="K38" s="17"/>
      <c r="L38" s="17"/>
      <c r="M38" s="17"/>
      <c r="N38" s="17"/>
      <c r="O38" s="17"/>
      <c r="P38" s="17"/>
      <c r="Q38" s="19"/>
      <c r="R38" s="18">
        <v>1.0249999999999999</v>
      </c>
      <c r="T38" s="18">
        <v>1.075</v>
      </c>
    </row>
    <row r="39" spans="2:20" x14ac:dyDescent="0.2">
      <c r="B39" s="16"/>
      <c r="C39" s="17"/>
      <c r="D39" s="17"/>
      <c r="E39" s="17"/>
      <c r="F39" s="17"/>
      <c r="G39" s="17"/>
      <c r="H39" s="18">
        <v>1.075</v>
      </c>
      <c r="I39" s="17"/>
      <c r="J39" s="17"/>
      <c r="K39" s="17"/>
      <c r="L39" s="17"/>
      <c r="M39" s="17"/>
      <c r="N39" s="17"/>
      <c r="O39" s="17"/>
      <c r="P39" s="17"/>
      <c r="Q39" s="19"/>
      <c r="R39" s="18">
        <v>1.075</v>
      </c>
      <c r="T39" s="18">
        <v>1.075</v>
      </c>
    </row>
    <row r="40" spans="2:20" x14ac:dyDescent="0.2">
      <c r="B40" s="20" t="s">
        <v>0</v>
      </c>
      <c r="C40" s="29" t="s">
        <v>27</v>
      </c>
      <c r="D40" s="29" t="s">
        <v>17</v>
      </c>
      <c r="E40" s="29" t="s">
        <v>16</v>
      </c>
      <c r="F40" s="29" t="s">
        <v>15</v>
      </c>
      <c r="G40" s="29" t="s">
        <v>14</v>
      </c>
      <c r="H40" s="30" t="s">
        <v>13</v>
      </c>
      <c r="I40" s="29" t="s">
        <v>18</v>
      </c>
      <c r="J40" s="29" t="s">
        <v>19</v>
      </c>
      <c r="K40" s="29" t="s">
        <v>20</v>
      </c>
      <c r="L40" s="29" t="s">
        <v>21</v>
      </c>
      <c r="M40" s="29" t="s">
        <v>22</v>
      </c>
      <c r="N40" s="29" t="s">
        <v>23</v>
      </c>
      <c r="O40" s="29" t="s">
        <v>24</v>
      </c>
      <c r="P40" s="29" t="s">
        <v>25</v>
      </c>
      <c r="Q40" s="31" t="s">
        <v>26</v>
      </c>
      <c r="R40" s="30" t="s">
        <v>13</v>
      </c>
      <c r="T40" s="30" t="s">
        <v>13</v>
      </c>
    </row>
    <row r="41" spans="2:20" x14ac:dyDescent="0.2">
      <c r="B41" s="21">
        <v>3</v>
      </c>
      <c r="C41" s="27">
        <f>D41/$H$36</f>
        <v>2.8210624610179709</v>
      </c>
      <c r="D41" s="27">
        <f>E41/$H$36</f>
        <v>3.0326421455943184</v>
      </c>
      <c r="E41" s="27">
        <f>F41/$H$36</f>
        <v>3.260090306513892</v>
      </c>
      <c r="F41" s="27">
        <f>G41/$H$36</f>
        <v>3.5045970795024339</v>
      </c>
      <c r="G41" s="27">
        <f>H41/$H$36</f>
        <v>3.7674418604651163</v>
      </c>
      <c r="H41" s="33">
        <f>H30*$A$30</f>
        <v>4.05</v>
      </c>
      <c r="I41" s="27">
        <f>H41*$H$36</f>
        <v>4.3537499999999998</v>
      </c>
      <c r="J41" s="27">
        <f t="shared" ref="J41:Q41" si="8">I41*$H$36</f>
        <v>4.6802812499999993</v>
      </c>
      <c r="K41" s="27">
        <f t="shared" si="8"/>
        <v>5.0313023437499993</v>
      </c>
      <c r="L41" s="27">
        <f t="shared" si="8"/>
        <v>5.4086500195312492</v>
      </c>
      <c r="M41" s="27">
        <f t="shared" si="8"/>
        <v>5.8142987709960927</v>
      </c>
      <c r="N41" s="27">
        <f t="shared" si="8"/>
        <v>6.2503711788207994</v>
      </c>
      <c r="O41" s="27">
        <f t="shared" si="8"/>
        <v>6.7191490172323594</v>
      </c>
      <c r="P41" s="27">
        <f t="shared" si="8"/>
        <v>7.2230851935247857</v>
      </c>
      <c r="Q41" s="28">
        <f t="shared" si="8"/>
        <v>7.7648165830391447</v>
      </c>
      <c r="R41" s="33">
        <v>4</v>
      </c>
      <c r="S41" s="51">
        <f>H41/H30</f>
        <v>0.89999999999999991</v>
      </c>
      <c r="T41" s="33">
        <v>4</v>
      </c>
    </row>
    <row r="42" spans="2:20" x14ac:dyDescent="0.2">
      <c r="B42" s="21">
        <v>10</v>
      </c>
      <c r="C42" s="27">
        <f>D42/$H$37</f>
        <v>10.209717601049624</v>
      </c>
      <c r="D42" s="27">
        <f>E42/$H$37</f>
        <v>10.975446421128344</v>
      </c>
      <c r="E42" s="27">
        <f>F42/$H$37</f>
        <v>11.79860490271297</v>
      </c>
      <c r="F42" s="27">
        <f>G42/$H$37</f>
        <v>12.683500270416442</v>
      </c>
      <c r="G42" s="27">
        <f>H42/$H$37</f>
        <v>13.634762790697675</v>
      </c>
      <c r="H42" s="33">
        <f>H31*$A$31</f>
        <v>14.65737</v>
      </c>
      <c r="I42" s="27">
        <f>H42*$H$37</f>
        <v>15.75667275</v>
      </c>
      <c r="J42" s="27">
        <f t="shared" ref="J42:Q42" si="9">I42*$H$37</f>
        <v>16.93842320625</v>
      </c>
      <c r="K42" s="27">
        <f t="shared" si="9"/>
        <v>18.20880494671875</v>
      </c>
      <c r="L42" s="27">
        <f t="shared" si="9"/>
        <v>19.574465317722655</v>
      </c>
      <c r="M42" s="27">
        <f t="shared" si="9"/>
        <v>21.042550216551852</v>
      </c>
      <c r="N42" s="27">
        <f t="shared" si="9"/>
        <v>22.620741482793239</v>
      </c>
      <c r="O42" s="27">
        <f t="shared" si="9"/>
        <v>24.317297094002729</v>
      </c>
      <c r="P42" s="27">
        <f t="shared" si="9"/>
        <v>26.141094376052934</v>
      </c>
      <c r="Q42" s="28">
        <f t="shared" si="9"/>
        <v>28.101676454256904</v>
      </c>
      <c r="R42" s="33">
        <v>15.5</v>
      </c>
      <c r="S42" s="51">
        <f>H42/H31</f>
        <v>0.91</v>
      </c>
      <c r="T42" s="33">
        <f>T31*0.93</f>
        <v>14.7033</v>
      </c>
    </row>
    <row r="43" spans="2:20" x14ac:dyDescent="0.2">
      <c r="B43" s="21">
        <v>20</v>
      </c>
      <c r="C43" s="27">
        <f>D43/$H$38</f>
        <v>21.185040417848661</v>
      </c>
      <c r="D43" s="27">
        <f>E43/$H$38</f>
        <v>22.77391844918731</v>
      </c>
      <c r="E43" s="27">
        <f>F43/$H$38</f>
        <v>24.481962332876357</v>
      </c>
      <c r="F43" s="27">
        <f>G43/$H$38</f>
        <v>26.318109507842081</v>
      </c>
      <c r="G43" s="27">
        <f>H43/$H$38</f>
        <v>28.291967720930238</v>
      </c>
      <c r="H43" s="33">
        <f>H32*$A$32</f>
        <v>30.413865300000005</v>
      </c>
      <c r="I43" s="27">
        <f>H43*$H$38</f>
        <v>32.694905197500006</v>
      </c>
      <c r="J43" s="27">
        <f t="shared" ref="J43:Q43" si="10">I43*$H$38</f>
        <v>35.147023087312505</v>
      </c>
      <c r="K43" s="27">
        <f t="shared" si="10"/>
        <v>37.783049818860938</v>
      </c>
      <c r="L43" s="27">
        <f t="shared" si="10"/>
        <v>40.616778555275509</v>
      </c>
      <c r="M43" s="27">
        <f t="shared" si="10"/>
        <v>43.663036946921167</v>
      </c>
      <c r="N43" s="27">
        <f t="shared" si="10"/>
        <v>46.937764717940254</v>
      </c>
      <c r="O43" s="27">
        <f t="shared" si="10"/>
        <v>50.458097071785772</v>
      </c>
      <c r="P43" s="27">
        <f t="shared" si="10"/>
        <v>54.242454352169702</v>
      </c>
      <c r="Q43" s="28">
        <f t="shared" si="10"/>
        <v>58.310638428582429</v>
      </c>
      <c r="R43" s="33">
        <v>34</v>
      </c>
      <c r="S43" s="51">
        <f>H43/H32</f>
        <v>0.92300000000000004</v>
      </c>
      <c r="T43" s="33">
        <f>T32*0.95</f>
        <v>30.50449999999999</v>
      </c>
    </row>
    <row r="44" spans="2:20" x14ac:dyDescent="0.2">
      <c r="B44" s="21">
        <v>70</v>
      </c>
      <c r="C44" s="27">
        <f>D44/$H$39</f>
        <v>87.069829043764543</v>
      </c>
      <c r="D44" s="27">
        <f>E44/$H$39</f>
        <v>93.600066222046877</v>
      </c>
      <c r="E44" s="27">
        <f>F44/$H$39</f>
        <v>100.62007118870039</v>
      </c>
      <c r="F44" s="27">
        <f>G44/$H$39</f>
        <v>108.16657652785291</v>
      </c>
      <c r="G44" s="27">
        <f>H44/$H$39</f>
        <v>116.27906976744187</v>
      </c>
      <c r="H44" s="33">
        <v>125</v>
      </c>
      <c r="I44" s="27">
        <f>H44*$H$39</f>
        <v>134.375</v>
      </c>
      <c r="J44" s="27">
        <f t="shared" ref="J44:Q44" si="11">I44*$H$39</f>
        <v>144.453125</v>
      </c>
      <c r="K44" s="27">
        <f t="shared" si="11"/>
        <v>155.287109375</v>
      </c>
      <c r="L44" s="27">
        <f t="shared" si="11"/>
        <v>166.93364257812499</v>
      </c>
      <c r="M44" s="27">
        <f t="shared" si="11"/>
        <v>179.45366577148437</v>
      </c>
      <c r="N44" s="27">
        <f t="shared" si="11"/>
        <v>192.91269070434569</v>
      </c>
      <c r="O44" s="27">
        <f t="shared" si="11"/>
        <v>207.3811425071716</v>
      </c>
      <c r="P44" s="27">
        <f t="shared" si="11"/>
        <v>222.93472819520946</v>
      </c>
      <c r="Q44" s="28">
        <f t="shared" si="11"/>
        <v>239.65483280985015</v>
      </c>
      <c r="R44" s="37">
        <v>125</v>
      </c>
      <c r="S44" s="51">
        <f>H44/H33</f>
        <v>1</v>
      </c>
      <c r="T44" s="48">
        <v>125</v>
      </c>
    </row>
    <row r="45" spans="2:20" x14ac:dyDescent="0.2">
      <c r="B45" s="49" t="s">
        <v>31</v>
      </c>
      <c r="C45" s="23"/>
      <c r="D45" s="24"/>
      <c r="E45" s="24">
        <f>E44/E43</f>
        <v>4.1099675679828831</v>
      </c>
      <c r="F45" s="23"/>
      <c r="G45" s="23"/>
      <c r="H45" s="24">
        <f>H44/H43</f>
        <v>4.1099675679828822</v>
      </c>
      <c r="I45" s="32" t="s">
        <v>11</v>
      </c>
      <c r="J45" s="23"/>
      <c r="K45" s="23"/>
      <c r="L45" s="23"/>
      <c r="M45" s="24">
        <f>M44/M43</f>
        <v>4.1099675679828831</v>
      </c>
      <c r="N45" s="23"/>
      <c r="O45" s="23"/>
      <c r="P45" s="25"/>
      <c r="Q45" s="26"/>
      <c r="T45" s="24">
        <f>T44/T43</f>
        <v>4.0977560687767394</v>
      </c>
    </row>
    <row r="47" spans="2:20" ht="13.5" thickBot="1" x14ac:dyDescent="0.25"/>
    <row r="48" spans="2:20" x14ac:dyDescent="0.2">
      <c r="B48" s="40"/>
      <c r="C48" s="39">
        <f>C49-(E48-D48)</f>
        <v>83.559826560437784</v>
      </c>
      <c r="D48" s="41">
        <f>((C44+D44)/2)+0.01</f>
        <v>90.344947632905715</v>
      </c>
      <c r="E48" s="41">
        <f t="shared" ref="E48:Q48" si="12">((D44+E44)/2)+0.01</f>
        <v>97.12006870537364</v>
      </c>
      <c r="F48" s="41">
        <f t="shared" si="12"/>
        <v>104.40332385827666</v>
      </c>
      <c r="G48" s="41">
        <f t="shared" si="12"/>
        <v>112.23282314764739</v>
      </c>
      <c r="H48" s="41">
        <f t="shared" si="12"/>
        <v>120.64953488372093</v>
      </c>
      <c r="I48" s="41">
        <f t="shared" si="12"/>
        <v>129.69749999999999</v>
      </c>
      <c r="J48" s="41">
        <f t="shared" si="12"/>
        <v>139.42406249999999</v>
      </c>
      <c r="K48" s="41">
        <f t="shared" si="12"/>
        <v>149.88011718749999</v>
      </c>
      <c r="L48" s="41">
        <f t="shared" si="12"/>
        <v>161.12037597656249</v>
      </c>
      <c r="M48" s="41">
        <f t="shared" si="12"/>
        <v>173.20365417480468</v>
      </c>
      <c r="N48" s="41">
        <f t="shared" si="12"/>
        <v>186.19317823791502</v>
      </c>
      <c r="O48" s="41">
        <f t="shared" si="12"/>
        <v>200.15691660575862</v>
      </c>
      <c r="P48" s="41">
        <f t="shared" si="12"/>
        <v>215.16793535119052</v>
      </c>
      <c r="Q48" s="42">
        <f t="shared" si="12"/>
        <v>231.30478050252981</v>
      </c>
    </row>
    <row r="49" spans="2:17" ht="13.5" thickBot="1" x14ac:dyDescent="0.25">
      <c r="B49" s="43"/>
      <c r="C49" s="44">
        <f>(C44+D44)/2</f>
        <v>90.33494763290571</v>
      </c>
      <c r="D49" s="44">
        <f t="shared" ref="D49:P49" si="13">(D44+E44)/2</f>
        <v>97.110068705373635</v>
      </c>
      <c r="E49" s="44">
        <f t="shared" si="13"/>
        <v>104.39332385827666</v>
      </c>
      <c r="F49" s="44">
        <f t="shared" si="13"/>
        <v>112.22282314764739</v>
      </c>
      <c r="G49" s="44">
        <f t="shared" si="13"/>
        <v>120.63953488372093</v>
      </c>
      <c r="H49" s="44">
        <f t="shared" si="13"/>
        <v>129.6875</v>
      </c>
      <c r="I49" s="44">
        <f t="shared" si="13"/>
        <v>139.4140625</v>
      </c>
      <c r="J49" s="44">
        <f t="shared" si="13"/>
        <v>149.8701171875</v>
      </c>
      <c r="K49" s="44">
        <f t="shared" si="13"/>
        <v>161.11037597656249</v>
      </c>
      <c r="L49" s="44">
        <f t="shared" si="13"/>
        <v>173.19365417480469</v>
      </c>
      <c r="M49" s="44">
        <f t="shared" si="13"/>
        <v>186.18317823791503</v>
      </c>
      <c r="N49" s="44">
        <f t="shared" si="13"/>
        <v>200.14691660575863</v>
      </c>
      <c r="O49" s="44">
        <f t="shared" si="13"/>
        <v>215.15793535119053</v>
      </c>
      <c r="P49" s="44">
        <f t="shared" si="13"/>
        <v>231.29478050252982</v>
      </c>
      <c r="Q49" s="45">
        <f>(P49-O49)+Q48</f>
        <v>247.4416256538691</v>
      </c>
    </row>
    <row r="54" spans="2:17" x14ac:dyDescent="0.2">
      <c r="H54" s="33">
        <v>6</v>
      </c>
      <c r="I54" s="34">
        <f>J54/H54</f>
        <v>0.81666666666666676</v>
      </c>
      <c r="J54" s="33">
        <v>4.9000000000000004</v>
      </c>
      <c r="K54" s="34">
        <f>L54/J54</f>
        <v>0.81632653061224481</v>
      </c>
      <c r="L54" s="33">
        <v>4</v>
      </c>
    </row>
    <row r="55" spans="2:17" x14ac:dyDescent="0.2">
      <c r="H55" s="33">
        <v>17.5</v>
      </c>
      <c r="I55" s="34">
        <f t="shared" ref="I55:K57" si="14">J55/H55</f>
        <v>0.94285714285714284</v>
      </c>
      <c r="J55" s="33">
        <v>16.5</v>
      </c>
      <c r="K55" s="34">
        <f t="shared" si="14"/>
        <v>0.93939393939393945</v>
      </c>
      <c r="L55" s="33">
        <v>15.5</v>
      </c>
    </row>
    <row r="56" spans="2:17" x14ac:dyDescent="0.2">
      <c r="H56" s="33">
        <v>38.5</v>
      </c>
      <c r="I56" s="34">
        <f t="shared" si="14"/>
        <v>0.93506493506493504</v>
      </c>
      <c r="J56" s="33">
        <v>36</v>
      </c>
      <c r="K56" s="34">
        <f t="shared" si="14"/>
        <v>0.94444444444444442</v>
      </c>
      <c r="L56" s="33">
        <v>34</v>
      </c>
    </row>
    <row r="57" spans="2:17" x14ac:dyDescent="0.2">
      <c r="H57" s="33">
        <v>125</v>
      </c>
      <c r="I57" s="34">
        <f t="shared" si="14"/>
        <v>1</v>
      </c>
      <c r="J57" s="33">
        <v>125</v>
      </c>
      <c r="K57" s="34">
        <f t="shared" si="14"/>
        <v>1</v>
      </c>
      <c r="L57" s="33">
        <v>125</v>
      </c>
    </row>
    <row r="58" spans="2:17" x14ac:dyDescent="0.2">
      <c r="H58" s="24">
        <f>H57/H56</f>
        <v>3.2467532467532467</v>
      </c>
      <c r="J58" s="24">
        <f>J57/J56</f>
        <v>3.4722222222222223</v>
      </c>
      <c r="L58" s="24">
        <f>L57/L56</f>
        <v>3.6764705882352939</v>
      </c>
    </row>
    <row r="63" spans="2:17" x14ac:dyDescent="0.2">
      <c r="H63" s="3" t="s">
        <v>32</v>
      </c>
      <c r="K63" s="4" t="s">
        <v>39</v>
      </c>
    </row>
    <row r="64" spans="2:17" x14ac:dyDescent="0.2">
      <c r="H64" s="8">
        <f>H19</f>
        <v>5</v>
      </c>
      <c r="K64" s="33">
        <v>6</v>
      </c>
    </row>
    <row r="65" spans="8:12" x14ac:dyDescent="0.2">
      <c r="H65" s="8">
        <f>H20</f>
        <v>17.7</v>
      </c>
      <c r="I65" s="50">
        <f>H65/H64</f>
        <v>3.54</v>
      </c>
      <c r="K65" s="33">
        <v>17.5</v>
      </c>
    </row>
    <row r="66" spans="8:12" x14ac:dyDescent="0.2">
      <c r="H66" s="8">
        <f>H21</f>
        <v>35.700000000000003</v>
      </c>
      <c r="I66" s="50">
        <f>H66/H65</f>
        <v>2.0169491525423733</v>
      </c>
      <c r="K66" s="33">
        <v>38</v>
      </c>
    </row>
    <row r="67" spans="8:12" x14ac:dyDescent="0.2">
      <c r="H67" s="8">
        <f>H22</f>
        <v>125</v>
      </c>
      <c r="I67" s="50">
        <f>H67/H66</f>
        <v>3.5014005602240892</v>
      </c>
      <c r="K67" s="33">
        <v>125</v>
      </c>
    </row>
    <row r="69" spans="8:12" x14ac:dyDescent="0.2">
      <c r="H69" s="8">
        <f>H30</f>
        <v>4.5</v>
      </c>
      <c r="K69" s="33">
        <v>4.9000000000000004</v>
      </c>
      <c r="L69" s="52">
        <f>K69/K64</f>
        <v>0.81666666666666676</v>
      </c>
    </row>
    <row r="70" spans="8:12" x14ac:dyDescent="0.2">
      <c r="H70" s="8">
        <f>H31</f>
        <v>16.106999999999999</v>
      </c>
      <c r="I70" s="50">
        <f>H70/H69</f>
        <v>3.579333333333333</v>
      </c>
      <c r="K70" s="33">
        <v>16.5</v>
      </c>
      <c r="L70" s="52">
        <f>K70/K65</f>
        <v>0.94285714285714284</v>
      </c>
    </row>
    <row r="71" spans="8:12" x14ac:dyDescent="0.2">
      <c r="H71" s="8">
        <f>H32</f>
        <v>32.951100000000004</v>
      </c>
      <c r="I71" s="50">
        <f>H71/H70</f>
        <v>2.0457627118644073</v>
      </c>
      <c r="K71" s="33">
        <v>36</v>
      </c>
      <c r="L71" s="52">
        <f>K71/K66</f>
        <v>0.94736842105263153</v>
      </c>
    </row>
    <row r="72" spans="8:12" x14ac:dyDescent="0.2">
      <c r="H72" s="8">
        <f>H33</f>
        <v>125</v>
      </c>
      <c r="I72" s="50">
        <f>H72/H71</f>
        <v>3.7935000652482005</v>
      </c>
      <c r="K72" s="33">
        <v>125</v>
      </c>
      <c r="L72" s="52">
        <f>K72/K67</f>
        <v>1</v>
      </c>
    </row>
    <row r="73" spans="8:12" x14ac:dyDescent="0.2">
      <c r="L73" s="53"/>
    </row>
    <row r="74" spans="8:12" x14ac:dyDescent="0.2">
      <c r="H74" s="8">
        <f>H41</f>
        <v>4.05</v>
      </c>
      <c r="K74" s="33">
        <v>4</v>
      </c>
      <c r="L74" s="52">
        <f>K74/K69</f>
        <v>0.81632653061224481</v>
      </c>
    </row>
    <row r="75" spans="8:12" x14ac:dyDescent="0.2">
      <c r="H75" s="8">
        <f>H42</f>
        <v>14.65737</v>
      </c>
      <c r="I75" s="50">
        <f>H75/H74</f>
        <v>3.6191037037037037</v>
      </c>
      <c r="K75" s="33">
        <v>15.5</v>
      </c>
      <c r="L75" s="52">
        <f>K75/K70</f>
        <v>0.93939393939393945</v>
      </c>
    </row>
    <row r="76" spans="8:12" x14ac:dyDescent="0.2">
      <c r="H76" s="8">
        <f>H43</f>
        <v>30.413865300000005</v>
      </c>
      <c r="I76" s="50">
        <f>H76/H75</f>
        <v>2.0749878934624699</v>
      </c>
      <c r="K76" s="33">
        <v>34</v>
      </c>
      <c r="L76" s="52">
        <f>K76/K71</f>
        <v>0.94444444444444442</v>
      </c>
    </row>
    <row r="77" spans="8:12" x14ac:dyDescent="0.2">
      <c r="H77" s="8">
        <f>H44</f>
        <v>125</v>
      </c>
      <c r="I77" s="50">
        <f>H77/H76</f>
        <v>4.1099675679828822</v>
      </c>
      <c r="K77" s="48">
        <v>125</v>
      </c>
      <c r="L77" s="52">
        <f>K77/K72</f>
        <v>1</v>
      </c>
    </row>
  </sheetData>
  <pageMargins left="0.75" right="0.75" top="1" bottom="1" header="0.5" footer="0.5"/>
  <pageSetup scale="84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V100"/>
  <sheetViews>
    <sheetView showGridLines="0" tabSelected="1" topLeftCell="A46" zoomScale="80" zoomScaleNormal="80" workbookViewId="0"/>
  </sheetViews>
  <sheetFormatPr defaultRowHeight="12.75" x14ac:dyDescent="0.2"/>
  <sheetData>
    <row r="1" spans="2:20" x14ac:dyDescent="0.2">
      <c r="T1" t="s">
        <v>56</v>
      </c>
    </row>
    <row r="2" spans="2:20" ht="20.25" customHeight="1" x14ac:dyDescent="0.25">
      <c r="C2" s="58" t="s">
        <v>44</v>
      </c>
    </row>
    <row r="3" spans="2:20" ht="21.75" customHeight="1" x14ac:dyDescent="0.25">
      <c r="C3" s="58"/>
    </row>
    <row r="4" spans="2:20" x14ac:dyDescent="0.2">
      <c r="E4" s="35"/>
      <c r="L4" s="2"/>
    </row>
    <row r="5" spans="2:20" x14ac:dyDescent="0.2">
      <c r="E5" s="46"/>
    </row>
    <row r="6" spans="2:20" x14ac:dyDescent="0.2">
      <c r="E6" s="35"/>
    </row>
    <row r="7" spans="2:20" x14ac:dyDescent="0.2">
      <c r="B7" s="3" t="s">
        <v>45</v>
      </c>
    </row>
    <row r="8" spans="2:20" x14ac:dyDescent="0.2">
      <c r="C8" s="4" t="s">
        <v>4</v>
      </c>
    </row>
    <row r="9" spans="2:20" x14ac:dyDescent="0.2">
      <c r="C9" s="3" t="s">
        <v>2</v>
      </c>
      <c r="D9" s="3"/>
    </row>
    <row r="10" spans="2:20" x14ac:dyDescent="0.2">
      <c r="C10" s="4" t="s">
        <v>3</v>
      </c>
      <c r="D10" s="4"/>
    </row>
    <row r="11" spans="2:20" x14ac:dyDescent="0.2">
      <c r="D11" s="4"/>
    </row>
    <row r="12" spans="2:20" x14ac:dyDescent="0.2">
      <c r="C12" s="4"/>
      <c r="D12" s="4"/>
    </row>
    <row r="13" spans="2:20" x14ac:dyDescent="0.2">
      <c r="C13" s="4"/>
      <c r="D13" s="4"/>
    </row>
    <row r="14" spans="2:20" x14ac:dyDescent="0.2">
      <c r="B14" s="12"/>
      <c r="C14" s="13"/>
      <c r="D14" s="13"/>
      <c r="E14" s="13"/>
      <c r="F14" s="13"/>
      <c r="G14" s="13"/>
      <c r="H14" s="14">
        <v>1.075</v>
      </c>
      <c r="I14" s="13"/>
      <c r="J14" s="13"/>
      <c r="K14" s="13"/>
      <c r="L14" s="13"/>
      <c r="M14" s="13"/>
      <c r="N14" s="13"/>
      <c r="O14" s="13"/>
      <c r="P14" s="13"/>
      <c r="Q14" s="15"/>
    </row>
    <row r="15" spans="2:20" x14ac:dyDescent="0.2">
      <c r="B15" s="16"/>
      <c r="C15" s="17"/>
      <c r="D15" s="17"/>
      <c r="E15" s="17"/>
      <c r="F15" s="17"/>
      <c r="G15" s="17"/>
      <c r="H15" s="18">
        <v>1.075</v>
      </c>
      <c r="I15" s="17"/>
      <c r="J15" s="56" t="s">
        <v>38</v>
      </c>
      <c r="K15" s="17"/>
      <c r="L15" s="17"/>
      <c r="M15" s="17"/>
      <c r="N15" s="17"/>
      <c r="O15" s="17"/>
      <c r="P15" s="17"/>
      <c r="Q15" s="19"/>
    </row>
    <row r="16" spans="2:20" x14ac:dyDescent="0.2">
      <c r="B16" s="16"/>
      <c r="C16" s="17"/>
      <c r="D16" s="17"/>
      <c r="E16" s="17"/>
      <c r="F16" s="17"/>
      <c r="G16" s="17"/>
      <c r="H16" s="18">
        <v>1.075</v>
      </c>
      <c r="I16" s="17"/>
      <c r="J16" s="17"/>
      <c r="K16" s="17"/>
      <c r="L16" s="17"/>
      <c r="M16" s="17"/>
      <c r="N16" s="17"/>
      <c r="O16" s="17"/>
      <c r="P16" s="17"/>
      <c r="Q16" s="19"/>
    </row>
    <row r="17" spans="2:17" x14ac:dyDescent="0.2">
      <c r="B17" s="16"/>
      <c r="C17" s="17"/>
      <c r="D17" s="17"/>
      <c r="E17" s="17"/>
      <c r="F17" s="17"/>
      <c r="G17" s="17"/>
      <c r="H17" s="18">
        <v>1.075</v>
      </c>
      <c r="I17" s="17"/>
      <c r="J17" s="17"/>
      <c r="K17" s="17"/>
      <c r="L17" s="17"/>
      <c r="M17" s="17"/>
      <c r="N17" s="17"/>
      <c r="O17" s="17"/>
      <c r="P17" s="17"/>
      <c r="Q17" s="19"/>
    </row>
    <row r="18" spans="2:17" x14ac:dyDescent="0.2">
      <c r="B18" s="20" t="s">
        <v>0</v>
      </c>
      <c r="C18" s="29" t="s">
        <v>27</v>
      </c>
      <c r="D18" s="29" t="s">
        <v>17</v>
      </c>
      <c r="E18" s="29" t="s">
        <v>16</v>
      </c>
      <c r="F18" s="29" t="s">
        <v>15</v>
      </c>
      <c r="G18" s="29" t="s">
        <v>14</v>
      </c>
      <c r="H18" s="30" t="s">
        <v>13</v>
      </c>
      <c r="I18" s="29" t="s">
        <v>18</v>
      </c>
      <c r="J18" s="29" t="s">
        <v>19</v>
      </c>
      <c r="K18" s="29" t="s">
        <v>20</v>
      </c>
      <c r="L18" s="29" t="s">
        <v>21</v>
      </c>
      <c r="M18" s="29" t="s">
        <v>22</v>
      </c>
      <c r="N18" s="29" t="s">
        <v>23</v>
      </c>
      <c r="O18" s="29" t="s">
        <v>24</v>
      </c>
      <c r="P18" s="29" t="s">
        <v>25</v>
      </c>
      <c r="Q18" s="31" t="s">
        <v>26</v>
      </c>
    </row>
    <row r="19" spans="2:17" x14ac:dyDescent="0.2">
      <c r="B19" s="21">
        <v>3</v>
      </c>
      <c r="C19" s="27">
        <f>D19/$H$14</f>
        <v>3.482793161750581</v>
      </c>
      <c r="D19" s="27">
        <f>E19/$H$14</f>
        <v>3.7440026488818745</v>
      </c>
      <c r="E19" s="27">
        <f>F19/$H$14</f>
        <v>4.0248028475480151</v>
      </c>
      <c r="F19" s="27">
        <f>G19/$H$14</f>
        <v>4.3266630611141164</v>
      </c>
      <c r="G19" s="27">
        <f>H19/$H$14</f>
        <v>4.6511627906976747</v>
      </c>
      <c r="H19" s="33">
        <v>5</v>
      </c>
      <c r="I19" s="27">
        <f>H19*$H$14</f>
        <v>5.375</v>
      </c>
      <c r="J19" s="27">
        <f t="shared" ref="J19:P19" si="0">I19*$H$14</f>
        <v>5.7781250000000002</v>
      </c>
      <c r="K19" s="27">
        <f t="shared" si="0"/>
        <v>6.2114843749999995</v>
      </c>
      <c r="L19" s="27">
        <f t="shared" si="0"/>
        <v>6.677345703124999</v>
      </c>
      <c r="M19" s="27">
        <f>L19*$H$14</f>
        <v>7.1781466308593735</v>
      </c>
      <c r="N19" s="27">
        <f t="shared" si="0"/>
        <v>7.7165076281738259</v>
      </c>
      <c r="O19" s="27">
        <f t="shared" si="0"/>
        <v>8.2952457002868627</v>
      </c>
      <c r="P19" s="27">
        <f t="shared" si="0"/>
        <v>8.9173891278083772</v>
      </c>
      <c r="Q19" s="28">
        <f>P19*$H$14</f>
        <v>9.5861933123940055</v>
      </c>
    </row>
    <row r="20" spans="2:17" x14ac:dyDescent="0.2">
      <c r="B20" s="21">
        <v>10</v>
      </c>
      <c r="C20" s="27">
        <f>D20/$H$15</f>
        <v>12.329087792597058</v>
      </c>
      <c r="D20" s="27">
        <f>E20/$H$15</f>
        <v>13.253769377041836</v>
      </c>
      <c r="E20" s="27">
        <f>F20/$H$15</f>
        <v>14.247802080319973</v>
      </c>
      <c r="F20" s="27">
        <f>G20/$H$15</f>
        <v>15.316387236343971</v>
      </c>
      <c r="G20" s="27">
        <f>H20/$H$15</f>
        <v>16.465116279069768</v>
      </c>
      <c r="H20" s="33">
        <v>17.7</v>
      </c>
      <c r="I20" s="27">
        <f>H20*$H$15</f>
        <v>19.0275</v>
      </c>
      <c r="J20" s="27">
        <f t="shared" ref="J20:P20" si="1">I20*$H$15</f>
        <v>20.454562499999998</v>
      </c>
      <c r="K20" s="27">
        <f t="shared" si="1"/>
        <v>21.988654687499999</v>
      </c>
      <c r="L20" s="27">
        <f t="shared" si="1"/>
        <v>23.637803789062499</v>
      </c>
      <c r="M20" s="27">
        <f t="shared" si="1"/>
        <v>25.410639073242184</v>
      </c>
      <c r="N20" s="27">
        <f t="shared" si="1"/>
        <v>27.316437003735345</v>
      </c>
      <c r="O20" s="27">
        <f t="shared" si="1"/>
        <v>29.365169779015496</v>
      </c>
      <c r="P20" s="27">
        <f t="shared" si="1"/>
        <v>31.567557512441656</v>
      </c>
      <c r="Q20" s="28">
        <f>P20*$H$15</f>
        <v>33.935124325874781</v>
      </c>
    </row>
    <row r="21" spans="2:17" x14ac:dyDescent="0.2">
      <c r="B21" s="21">
        <v>20</v>
      </c>
      <c r="C21" s="27">
        <f>D21/$H$16</f>
        <v>24.867143174899152</v>
      </c>
      <c r="D21" s="27">
        <f>E21/$H$16</f>
        <v>26.732178913016586</v>
      </c>
      <c r="E21" s="27">
        <f>F21/$H$16</f>
        <v>28.737092331492828</v>
      </c>
      <c r="F21" s="27">
        <f>G21/$H$16</f>
        <v>30.892374256354788</v>
      </c>
      <c r="G21" s="27">
        <f>H21/$H$16</f>
        <v>33.209302325581397</v>
      </c>
      <c r="H21" s="33">
        <v>35.700000000000003</v>
      </c>
      <c r="I21" s="27">
        <f>H21*$H$16</f>
        <v>38.377500000000005</v>
      </c>
      <c r="J21" s="27">
        <f t="shared" ref="J21:P21" si="2">I21*$H$16</f>
        <v>41.255812500000005</v>
      </c>
      <c r="K21" s="27">
        <f t="shared" si="2"/>
        <v>44.349998437500005</v>
      </c>
      <c r="L21" s="27">
        <f t="shared" si="2"/>
        <v>47.676248320312503</v>
      </c>
      <c r="M21" s="27">
        <f t="shared" si="2"/>
        <v>51.25196694433594</v>
      </c>
      <c r="N21" s="27">
        <f t="shared" si="2"/>
        <v>55.095864465161135</v>
      </c>
      <c r="O21" s="27">
        <f t="shared" si="2"/>
        <v>59.228054300048221</v>
      </c>
      <c r="P21" s="27">
        <f t="shared" si="2"/>
        <v>63.670158372551832</v>
      </c>
      <c r="Q21" s="28">
        <f>P21*$H$16</f>
        <v>68.445420250493214</v>
      </c>
    </row>
    <row r="22" spans="2:17" x14ac:dyDescent="0.2">
      <c r="B22" s="21">
        <v>70</v>
      </c>
      <c r="C22" s="27">
        <f>D22/$H$17</f>
        <v>87.069829043764543</v>
      </c>
      <c r="D22" s="27">
        <f>E22/$H$17</f>
        <v>93.600066222046877</v>
      </c>
      <c r="E22" s="27">
        <f>F22/$H$17</f>
        <v>100.62007118870039</v>
      </c>
      <c r="F22" s="27">
        <f>G22/$H$17</f>
        <v>108.16657652785291</v>
      </c>
      <c r="G22" s="27">
        <f>H22/$H$17</f>
        <v>116.27906976744187</v>
      </c>
      <c r="H22" s="33">
        <v>125</v>
      </c>
      <c r="I22" s="27">
        <f>H22*$H$17</f>
        <v>134.375</v>
      </c>
      <c r="J22" s="27">
        <f t="shared" ref="J22:P22" si="3">I22*$H$17</f>
        <v>144.453125</v>
      </c>
      <c r="K22" s="27">
        <f t="shared" si="3"/>
        <v>155.287109375</v>
      </c>
      <c r="L22" s="27">
        <f t="shared" si="3"/>
        <v>166.93364257812499</v>
      </c>
      <c r="M22" s="27">
        <f t="shared" si="3"/>
        <v>179.45366577148437</v>
      </c>
      <c r="N22" s="27">
        <f t="shared" si="3"/>
        <v>192.91269070434569</v>
      </c>
      <c r="O22" s="27">
        <f t="shared" si="3"/>
        <v>207.3811425071716</v>
      </c>
      <c r="P22" s="27">
        <f t="shared" si="3"/>
        <v>222.93472819520946</v>
      </c>
      <c r="Q22" s="28">
        <f>P22*$H$17</f>
        <v>239.65483280985015</v>
      </c>
    </row>
    <row r="23" spans="2:17" x14ac:dyDescent="0.2">
      <c r="B23" s="49" t="s">
        <v>31</v>
      </c>
      <c r="C23" s="23"/>
      <c r="D23" s="24"/>
      <c r="E23" s="24">
        <f>E22/E21</f>
        <v>3.5014005602240901</v>
      </c>
      <c r="F23" s="23"/>
      <c r="G23" s="23"/>
      <c r="H23" s="24">
        <f>H22/H21</f>
        <v>3.5014005602240892</v>
      </c>
      <c r="I23" s="32" t="s">
        <v>10</v>
      </c>
      <c r="J23" s="23"/>
      <c r="K23" s="23"/>
      <c r="L23" s="23"/>
      <c r="M23" s="24">
        <f>M22/M21</f>
        <v>3.5014005602240892</v>
      </c>
      <c r="N23" s="23"/>
      <c r="O23" s="23"/>
      <c r="P23" s="25"/>
      <c r="Q23" s="26"/>
    </row>
    <row r="26" spans="2:17" x14ac:dyDescent="0.2">
      <c r="G26" s="70" t="s">
        <v>53</v>
      </c>
    </row>
    <row r="27" spans="2:17" x14ac:dyDescent="0.2">
      <c r="G27" s="70"/>
    </row>
    <row r="28" spans="2:17" x14ac:dyDescent="0.2">
      <c r="B28" s="4" t="s">
        <v>47</v>
      </c>
      <c r="G28" s="70">
        <v>-1.7747999999999999</v>
      </c>
    </row>
    <row r="29" spans="2:17" x14ac:dyDescent="0.2">
      <c r="G29" s="70">
        <v>-0.1069</v>
      </c>
    </row>
    <row r="30" spans="2:17" x14ac:dyDescent="0.2">
      <c r="C30" s="59" t="s">
        <v>0</v>
      </c>
      <c r="D30" s="59" t="s">
        <v>46</v>
      </c>
      <c r="E30" s="59"/>
      <c r="F30" s="59"/>
      <c r="G30" s="70"/>
    </row>
    <row r="31" spans="2:17" x14ac:dyDescent="0.2">
      <c r="C31" s="60">
        <v>1</v>
      </c>
      <c r="D31" s="6">
        <v>-3.4</v>
      </c>
      <c r="E31" s="7">
        <v>0.4</v>
      </c>
      <c r="F31" s="6">
        <f>D31+E31</f>
        <v>-3</v>
      </c>
      <c r="G31" s="74">
        <f>(G$28*C31)+(G$29)</f>
        <v>-1.8816999999999999</v>
      </c>
    </row>
    <row r="32" spans="2:17" x14ac:dyDescent="0.2">
      <c r="C32" s="60">
        <v>2</v>
      </c>
      <c r="D32" s="6">
        <v>-4.4000000000000004</v>
      </c>
      <c r="E32" s="7">
        <v>0.3</v>
      </c>
      <c r="F32" s="6">
        <f t="shared" ref="F32:F42" si="4">D32+E32</f>
        <v>-4.1000000000000005</v>
      </c>
      <c r="G32" s="74">
        <f t="shared" ref="G32:G42" si="5">(G$28*C32)+(G$29)</f>
        <v>-3.6564999999999999</v>
      </c>
    </row>
    <row r="33" spans="2:21" x14ac:dyDescent="0.2">
      <c r="C33" s="60">
        <v>3</v>
      </c>
      <c r="D33" s="62">
        <v>-5.6</v>
      </c>
      <c r="E33" s="7">
        <v>0.2</v>
      </c>
      <c r="F33" s="6">
        <f t="shared" si="4"/>
        <v>-5.3999999999999995</v>
      </c>
      <c r="G33" s="74">
        <f t="shared" si="5"/>
        <v>-5.4313000000000002</v>
      </c>
    </row>
    <row r="34" spans="2:21" x14ac:dyDescent="0.2">
      <c r="C34" s="60">
        <v>4</v>
      </c>
      <c r="D34" s="6">
        <v>-7</v>
      </c>
      <c r="E34" s="7">
        <v>0</v>
      </c>
      <c r="F34" s="6">
        <f t="shared" si="4"/>
        <v>-7</v>
      </c>
      <c r="G34" s="74">
        <f t="shared" si="5"/>
        <v>-7.2060999999999993</v>
      </c>
    </row>
    <row r="35" spans="2:21" x14ac:dyDescent="0.2">
      <c r="C35" s="60">
        <v>5</v>
      </c>
      <c r="D35" s="6">
        <v>-8.8000000000000007</v>
      </c>
      <c r="E35" s="7">
        <v>-0.5</v>
      </c>
      <c r="F35" s="6">
        <f t="shared" si="4"/>
        <v>-9.3000000000000007</v>
      </c>
      <c r="G35" s="74">
        <f t="shared" si="5"/>
        <v>-8.9808999999999983</v>
      </c>
    </row>
    <row r="36" spans="2:21" x14ac:dyDescent="0.2">
      <c r="C36" s="60">
        <v>10</v>
      </c>
      <c r="D36" s="62">
        <v>-17.5</v>
      </c>
      <c r="E36" s="7">
        <v>-0.15</v>
      </c>
      <c r="F36" s="6">
        <f t="shared" si="4"/>
        <v>-17.649999999999999</v>
      </c>
      <c r="G36" s="74">
        <f t="shared" si="5"/>
        <v>-17.854899999999997</v>
      </c>
    </row>
    <row r="37" spans="2:21" x14ac:dyDescent="0.2">
      <c r="C37" s="60">
        <v>20</v>
      </c>
      <c r="D37" s="6">
        <v>-35</v>
      </c>
      <c r="E37" s="7">
        <v>-0.4</v>
      </c>
      <c r="F37" s="6">
        <f t="shared" si="4"/>
        <v>-35.4</v>
      </c>
      <c r="G37" s="74">
        <f t="shared" si="5"/>
        <v>-35.602899999999998</v>
      </c>
    </row>
    <row r="38" spans="2:21" x14ac:dyDescent="0.2">
      <c r="C38" s="60">
        <v>30</v>
      </c>
      <c r="D38" s="6">
        <v>-52.3</v>
      </c>
      <c r="F38" s="6">
        <f t="shared" si="4"/>
        <v>-52.3</v>
      </c>
      <c r="G38" s="74">
        <f t="shared" si="5"/>
        <v>-53.350900000000003</v>
      </c>
    </row>
    <row r="39" spans="2:21" x14ac:dyDescent="0.2">
      <c r="C39" s="60">
        <v>40</v>
      </c>
      <c r="D39" s="6">
        <v>-69.7</v>
      </c>
      <c r="F39" s="6">
        <f t="shared" si="4"/>
        <v>-69.7</v>
      </c>
      <c r="G39" s="74">
        <f t="shared" si="5"/>
        <v>-71.098899999999986</v>
      </c>
    </row>
    <row r="40" spans="2:21" x14ac:dyDescent="0.2">
      <c r="C40" s="60">
        <v>50</v>
      </c>
      <c r="D40" s="6">
        <v>-88.1</v>
      </c>
      <c r="F40" s="6">
        <f t="shared" si="4"/>
        <v>-88.1</v>
      </c>
      <c r="G40" s="74">
        <f t="shared" si="5"/>
        <v>-88.846899999999991</v>
      </c>
    </row>
    <row r="41" spans="2:21" x14ac:dyDescent="0.2">
      <c r="C41" s="60">
        <v>60</v>
      </c>
      <c r="D41" s="6">
        <v>-107.5</v>
      </c>
      <c r="F41" s="6">
        <f t="shared" si="4"/>
        <v>-107.5</v>
      </c>
      <c r="G41" s="74">
        <f t="shared" si="5"/>
        <v>-106.5949</v>
      </c>
    </row>
    <row r="42" spans="2:21" x14ac:dyDescent="0.2">
      <c r="C42" s="60">
        <v>70</v>
      </c>
      <c r="D42" s="62">
        <v>-125.4</v>
      </c>
      <c r="F42" s="6">
        <f t="shared" si="4"/>
        <v>-125.4</v>
      </c>
      <c r="G42" s="74">
        <f t="shared" si="5"/>
        <v>-124.34289999999999</v>
      </c>
    </row>
    <row r="43" spans="2:21" x14ac:dyDescent="0.2">
      <c r="C43" s="59" t="s">
        <v>31</v>
      </c>
      <c r="D43" s="34">
        <f>D42/D37</f>
        <v>3.5828571428571432</v>
      </c>
      <c r="G43" s="34">
        <f>G42/G37</f>
        <v>3.4924935890053899</v>
      </c>
    </row>
    <row r="47" spans="2:21" ht="15.75" x14ac:dyDescent="0.25">
      <c r="B47" s="58" t="s">
        <v>48</v>
      </c>
      <c r="U47" t="s">
        <v>56</v>
      </c>
    </row>
    <row r="48" spans="2:21" ht="15.75" x14ac:dyDescent="0.25">
      <c r="B48" s="58" t="s">
        <v>55</v>
      </c>
    </row>
    <row r="49" spans="2:48" ht="15.75" x14ac:dyDescent="0.25">
      <c r="B49" s="58" t="s">
        <v>54</v>
      </c>
    </row>
    <row r="50" spans="2:48" x14ac:dyDescent="0.2">
      <c r="K50" s="3" t="s">
        <v>52</v>
      </c>
    </row>
    <row r="51" spans="2:48" x14ac:dyDescent="0.2">
      <c r="I51" s="61">
        <v>1.075</v>
      </c>
    </row>
    <row r="52" spans="2:48" x14ac:dyDescent="0.2">
      <c r="C52" s="59" t="s">
        <v>0</v>
      </c>
      <c r="D52" s="64" t="s">
        <v>27</v>
      </c>
      <c r="E52" s="59" t="s">
        <v>17</v>
      </c>
      <c r="F52" s="59" t="s">
        <v>16</v>
      </c>
      <c r="G52" s="59" t="s">
        <v>15</v>
      </c>
      <c r="H52" s="59" t="s">
        <v>14</v>
      </c>
      <c r="I52" s="59" t="s">
        <v>13</v>
      </c>
      <c r="J52" s="59" t="s">
        <v>18</v>
      </c>
      <c r="K52" s="59" t="s">
        <v>19</v>
      </c>
      <c r="L52" s="59" t="s">
        <v>20</v>
      </c>
      <c r="M52" s="59" t="s">
        <v>21</v>
      </c>
      <c r="N52" s="59" t="s">
        <v>22</v>
      </c>
      <c r="O52" s="59" t="s">
        <v>23</v>
      </c>
      <c r="P52" s="59" t="s">
        <v>24</v>
      </c>
      <c r="Q52" s="59" t="s">
        <v>25</v>
      </c>
      <c r="R52" s="59" t="s">
        <v>26</v>
      </c>
    </row>
    <row r="53" spans="2:48" x14ac:dyDescent="0.2">
      <c r="C53" s="60">
        <v>1</v>
      </c>
      <c r="D53" s="1">
        <f t="shared" ref="D53:H64" si="6">E53*$I$51</f>
        <v>-2.7014237030576163</v>
      </c>
      <c r="E53" s="1">
        <f t="shared" si="6"/>
        <v>-2.5129522819140617</v>
      </c>
      <c r="F53" s="1">
        <f t="shared" si="6"/>
        <v>-2.3376300296874994</v>
      </c>
      <c r="G53" s="1">
        <f t="shared" si="6"/>
        <v>-2.1745395624999997</v>
      </c>
      <c r="H53" s="1">
        <f t="shared" si="6"/>
        <v>-2.0228275</v>
      </c>
      <c r="I53" s="65">
        <f>G31</f>
        <v>-1.8816999999999999</v>
      </c>
      <c r="J53" s="1">
        <f t="shared" ref="J53:R53" si="7">I53*$I$51</f>
        <v>-2.0228275</v>
      </c>
      <c r="K53" s="1">
        <f t="shared" si="7"/>
        <v>-2.1745395624999997</v>
      </c>
      <c r="L53" s="1">
        <f t="shared" si="7"/>
        <v>-2.3376300296874994</v>
      </c>
      <c r="M53" s="1">
        <f t="shared" si="7"/>
        <v>-2.5129522819140617</v>
      </c>
      <c r="N53" s="1">
        <f t="shared" si="7"/>
        <v>-2.7014237030576163</v>
      </c>
      <c r="O53" s="1">
        <f t="shared" si="7"/>
        <v>-2.9040304807869375</v>
      </c>
      <c r="P53" s="1">
        <f t="shared" si="7"/>
        <v>-3.1218327668459578</v>
      </c>
      <c r="Q53" s="1">
        <f t="shared" si="7"/>
        <v>-3.3559702243594045</v>
      </c>
      <c r="R53" s="1">
        <f t="shared" si="7"/>
        <v>-3.6076679911863598</v>
      </c>
    </row>
    <row r="54" spans="2:48" x14ac:dyDescent="0.2">
      <c r="C54" s="60">
        <v>2</v>
      </c>
      <c r="D54" s="1">
        <f t="shared" si="6"/>
        <v>-5.2493786311474597</v>
      </c>
      <c r="E54" s="1">
        <f t="shared" si="6"/>
        <v>-4.8831429126953116</v>
      </c>
      <c r="F54" s="1">
        <f t="shared" si="6"/>
        <v>-4.5424585234374995</v>
      </c>
      <c r="G54" s="1">
        <f t="shared" si="6"/>
        <v>-4.2255428124999996</v>
      </c>
      <c r="H54" s="1">
        <f t="shared" si="6"/>
        <v>-3.9307374999999998</v>
      </c>
      <c r="I54" s="65">
        <f t="shared" ref="I54:I64" si="8">G32</f>
        <v>-3.6564999999999999</v>
      </c>
      <c r="J54" s="1">
        <f t="shared" ref="J54:R54" si="9">I54*$I$51</f>
        <v>-3.9307374999999998</v>
      </c>
      <c r="K54" s="1">
        <f t="shared" si="9"/>
        <v>-4.2255428124999996</v>
      </c>
      <c r="L54" s="1">
        <f t="shared" si="9"/>
        <v>-4.5424585234374995</v>
      </c>
      <c r="M54" s="1">
        <f t="shared" si="9"/>
        <v>-4.8831429126953116</v>
      </c>
      <c r="N54" s="1">
        <f t="shared" si="9"/>
        <v>-5.2493786311474597</v>
      </c>
      <c r="O54" s="1">
        <f t="shared" si="9"/>
        <v>-5.6430820284835193</v>
      </c>
      <c r="P54" s="1">
        <f t="shared" si="9"/>
        <v>-6.0663131806197832</v>
      </c>
      <c r="Q54" s="1">
        <f t="shared" si="9"/>
        <v>-6.5212866691662663</v>
      </c>
      <c r="R54" s="1">
        <f t="shared" si="9"/>
        <v>-7.0103831693537364</v>
      </c>
    </row>
    <row r="55" spans="2:48" x14ac:dyDescent="0.2">
      <c r="C55" s="60">
        <v>3</v>
      </c>
      <c r="D55" s="63">
        <f t="shared" si="6"/>
        <v>-7.7973335592373045</v>
      </c>
      <c r="E55" s="63">
        <f t="shared" si="6"/>
        <v>-7.2533335434765629</v>
      </c>
      <c r="F55" s="63">
        <f t="shared" si="6"/>
        <v>-6.7472870171875003</v>
      </c>
      <c r="G55" s="63">
        <f t="shared" si="6"/>
        <v>-6.2765460625000005</v>
      </c>
      <c r="H55" s="63">
        <f t="shared" si="6"/>
        <v>-5.8386475000000004</v>
      </c>
      <c r="I55" s="66">
        <f t="shared" si="8"/>
        <v>-5.4313000000000002</v>
      </c>
      <c r="J55" s="63">
        <f t="shared" ref="J55:R55" si="10">I55*$I$51</f>
        <v>-5.8386475000000004</v>
      </c>
      <c r="K55" s="63">
        <f t="shared" si="10"/>
        <v>-6.2765460625000005</v>
      </c>
      <c r="L55" s="63">
        <f t="shared" si="10"/>
        <v>-6.7472870171875003</v>
      </c>
      <c r="M55" s="63">
        <f t="shared" si="10"/>
        <v>-7.2533335434765629</v>
      </c>
      <c r="N55" s="63">
        <f t="shared" si="10"/>
        <v>-7.7973335592373045</v>
      </c>
      <c r="O55" s="63">
        <f t="shared" si="10"/>
        <v>-8.3821335761801024</v>
      </c>
      <c r="P55" s="63">
        <f t="shared" si="10"/>
        <v>-9.0107935943936095</v>
      </c>
      <c r="Q55" s="63">
        <f t="shared" si="10"/>
        <v>-9.6866031139731295</v>
      </c>
      <c r="R55" s="63">
        <f t="shared" si="10"/>
        <v>-10.413098347521114</v>
      </c>
      <c r="T55" s="6"/>
      <c r="U55" s="6"/>
      <c r="V55" s="6">
        <v>5</v>
      </c>
      <c r="W55" s="6"/>
    </row>
    <row r="56" spans="2:48" x14ac:dyDescent="0.2">
      <c r="C56" s="60">
        <v>4</v>
      </c>
      <c r="D56" s="1">
        <f t="shared" si="6"/>
        <v>-10.345288487327146</v>
      </c>
      <c r="E56" s="1">
        <f t="shared" si="6"/>
        <v>-9.6235241742578097</v>
      </c>
      <c r="F56" s="1">
        <f t="shared" si="6"/>
        <v>-8.9521155109374977</v>
      </c>
      <c r="G56" s="1">
        <f t="shared" si="6"/>
        <v>-8.3275493124999986</v>
      </c>
      <c r="H56" s="1">
        <f t="shared" si="6"/>
        <v>-7.7465574999999989</v>
      </c>
      <c r="I56" s="65">
        <f t="shared" si="8"/>
        <v>-7.2060999999999993</v>
      </c>
      <c r="J56" s="1">
        <f t="shared" ref="J56:R56" si="11">I56*$I$51</f>
        <v>-7.7465574999999989</v>
      </c>
      <c r="K56" s="1">
        <f t="shared" si="11"/>
        <v>-8.3275493124999986</v>
      </c>
      <c r="L56" s="1">
        <f t="shared" si="11"/>
        <v>-8.9521155109374977</v>
      </c>
      <c r="M56" s="1">
        <f t="shared" si="11"/>
        <v>-9.6235241742578097</v>
      </c>
      <c r="N56" s="1">
        <f t="shared" si="11"/>
        <v>-10.345288487327146</v>
      </c>
      <c r="O56" s="1">
        <f t="shared" si="11"/>
        <v>-11.121185123876682</v>
      </c>
      <c r="P56" s="1">
        <f t="shared" si="11"/>
        <v>-11.955274008167432</v>
      </c>
      <c r="Q56" s="1">
        <f t="shared" si="11"/>
        <v>-12.85191955877999</v>
      </c>
      <c r="R56" s="1">
        <f t="shared" si="11"/>
        <v>-13.815813525688489</v>
      </c>
      <c r="T56" s="6"/>
      <c r="U56" s="6"/>
      <c r="V56" s="6">
        <v>17.7</v>
      </c>
      <c r="W56" s="6"/>
    </row>
    <row r="57" spans="2:48" x14ac:dyDescent="0.2">
      <c r="C57" s="60">
        <v>5</v>
      </c>
      <c r="D57" s="1">
        <f t="shared" si="6"/>
        <v>-12.893243415416988</v>
      </c>
      <c r="E57" s="1">
        <f t="shared" si="6"/>
        <v>-11.993714805039058</v>
      </c>
      <c r="F57" s="1">
        <f t="shared" si="6"/>
        <v>-11.156944004687496</v>
      </c>
      <c r="G57" s="1">
        <f t="shared" si="6"/>
        <v>-10.378552562499996</v>
      </c>
      <c r="H57" s="1">
        <f t="shared" si="6"/>
        <v>-9.6544674999999973</v>
      </c>
      <c r="I57" s="65">
        <f t="shared" si="8"/>
        <v>-8.9808999999999983</v>
      </c>
      <c r="J57" s="1">
        <f t="shared" ref="J57:R57" si="12">I57*$I$51</f>
        <v>-9.6544674999999973</v>
      </c>
      <c r="K57" s="1">
        <f t="shared" si="12"/>
        <v>-10.378552562499996</v>
      </c>
      <c r="L57" s="1">
        <f t="shared" si="12"/>
        <v>-11.156944004687496</v>
      </c>
      <c r="M57" s="1">
        <f t="shared" si="12"/>
        <v>-11.993714805039058</v>
      </c>
      <c r="N57" s="1">
        <f t="shared" si="12"/>
        <v>-12.893243415416988</v>
      </c>
      <c r="O57" s="1">
        <f t="shared" si="12"/>
        <v>-13.860236671573261</v>
      </c>
      <c r="P57" s="1">
        <f t="shared" si="12"/>
        <v>-14.899754421941255</v>
      </c>
      <c r="Q57" s="1">
        <f t="shared" si="12"/>
        <v>-16.017236003586849</v>
      </c>
      <c r="R57" s="1">
        <f t="shared" si="12"/>
        <v>-17.21852870385586</v>
      </c>
      <c r="T57" s="6"/>
      <c r="U57" s="6"/>
      <c r="V57" s="6">
        <v>35.700000000000003</v>
      </c>
      <c r="W57" s="6"/>
    </row>
    <row r="58" spans="2:48" x14ac:dyDescent="0.2">
      <c r="C58" s="60">
        <v>10</v>
      </c>
      <c r="D58" s="63">
        <f t="shared" si="6"/>
        <v>-25.633018055866202</v>
      </c>
      <c r="E58" s="63">
        <f t="shared" si="6"/>
        <v>-23.844667958945305</v>
      </c>
      <c r="F58" s="63">
        <f t="shared" si="6"/>
        <v>-22.181086473437492</v>
      </c>
      <c r="G58" s="63">
        <f t="shared" si="6"/>
        <v>-20.633568812499995</v>
      </c>
      <c r="H58" s="63">
        <f t="shared" si="6"/>
        <v>-19.194017499999998</v>
      </c>
      <c r="I58" s="66">
        <f t="shared" si="8"/>
        <v>-17.854899999999997</v>
      </c>
      <c r="J58" s="63">
        <f t="shared" ref="J58:R58" si="13">I58*$I$51</f>
        <v>-19.194017499999998</v>
      </c>
      <c r="K58" s="63">
        <f t="shared" si="13"/>
        <v>-20.633568812499995</v>
      </c>
      <c r="L58" s="63">
        <f t="shared" si="13"/>
        <v>-22.181086473437492</v>
      </c>
      <c r="M58" s="63">
        <f t="shared" si="13"/>
        <v>-23.844667958945305</v>
      </c>
      <c r="N58" s="63">
        <f t="shared" si="13"/>
        <v>-25.633018055866202</v>
      </c>
      <c r="O58" s="63">
        <f t="shared" si="13"/>
        <v>-27.555494410056166</v>
      </c>
      <c r="P58" s="63">
        <f t="shared" si="13"/>
        <v>-29.622156490810376</v>
      </c>
      <c r="Q58" s="63">
        <f t="shared" si="13"/>
        <v>-31.843818227621153</v>
      </c>
      <c r="R58" s="63">
        <f t="shared" si="13"/>
        <v>-34.232104594692736</v>
      </c>
      <c r="T58" s="6"/>
      <c r="U58" s="6"/>
      <c r="V58" s="6">
        <v>125</v>
      </c>
      <c r="W58" s="6"/>
    </row>
    <row r="59" spans="2:48" x14ac:dyDescent="0.2">
      <c r="C59" s="60">
        <v>20</v>
      </c>
      <c r="D59" s="1">
        <f t="shared" si="6"/>
        <v>-51.112567336764641</v>
      </c>
      <c r="E59" s="1">
        <f t="shared" si="6"/>
        <v>-47.546574266757808</v>
      </c>
      <c r="F59" s="1">
        <f t="shared" si="6"/>
        <v>-44.229371410937496</v>
      </c>
      <c r="G59" s="1">
        <f t="shared" si="6"/>
        <v>-41.143601312499996</v>
      </c>
      <c r="H59" s="1">
        <f t="shared" si="6"/>
        <v>-38.273117499999998</v>
      </c>
      <c r="I59" s="65">
        <f t="shared" si="8"/>
        <v>-35.602899999999998</v>
      </c>
      <c r="J59" s="1">
        <f t="shared" ref="J59:R59" si="14">I59*$I$51</f>
        <v>-38.273117499999998</v>
      </c>
      <c r="K59" s="1">
        <f t="shared" si="14"/>
        <v>-41.143601312499996</v>
      </c>
      <c r="L59" s="1">
        <f t="shared" si="14"/>
        <v>-44.229371410937496</v>
      </c>
      <c r="M59" s="1">
        <f t="shared" si="14"/>
        <v>-47.546574266757808</v>
      </c>
      <c r="N59" s="1">
        <f t="shared" si="14"/>
        <v>-51.112567336764641</v>
      </c>
      <c r="O59" s="1">
        <f t="shared" si="14"/>
        <v>-54.946009887021987</v>
      </c>
      <c r="P59" s="1">
        <f t="shared" si="14"/>
        <v>-59.066960628548635</v>
      </c>
      <c r="Q59" s="1">
        <f t="shared" si="14"/>
        <v>-63.496982675689779</v>
      </c>
      <c r="R59" s="1">
        <f t="shared" si="14"/>
        <v>-68.259256376366508</v>
      </c>
      <c r="T59" s="6"/>
      <c r="U59" s="5" t="s">
        <v>50</v>
      </c>
      <c r="V59" s="6"/>
      <c r="W59" s="6"/>
    </row>
    <row r="60" spans="2:48" x14ac:dyDescent="0.2">
      <c r="C60" s="60">
        <v>30</v>
      </c>
      <c r="D60" s="1">
        <f t="shared" si="6"/>
        <v>-76.592116617663066</v>
      </c>
      <c r="E60" s="1">
        <f t="shared" si="6"/>
        <v>-71.248480574570294</v>
      </c>
      <c r="F60" s="1">
        <f t="shared" si="6"/>
        <v>-66.277656348437489</v>
      </c>
      <c r="G60" s="1">
        <f t="shared" si="6"/>
        <v>-61.653633812499997</v>
      </c>
      <c r="H60" s="1">
        <f t="shared" si="6"/>
        <v>-57.352217500000002</v>
      </c>
      <c r="I60" s="65">
        <f t="shared" si="8"/>
        <v>-53.350900000000003</v>
      </c>
      <c r="J60" s="1">
        <f t="shared" ref="J60:R60" si="15">I60*$I$51</f>
        <v>-57.352217500000002</v>
      </c>
      <c r="K60" s="1">
        <f t="shared" si="15"/>
        <v>-61.653633812499997</v>
      </c>
      <c r="L60" s="1">
        <f t="shared" si="15"/>
        <v>-66.277656348437489</v>
      </c>
      <c r="M60" s="1">
        <f t="shared" si="15"/>
        <v>-71.248480574570294</v>
      </c>
      <c r="N60" s="1">
        <f t="shared" si="15"/>
        <v>-76.592116617663066</v>
      </c>
      <c r="O60" s="1">
        <f t="shared" si="15"/>
        <v>-82.336525363987789</v>
      </c>
      <c r="P60" s="1">
        <f t="shared" si="15"/>
        <v>-88.511764766286873</v>
      </c>
      <c r="Q60" s="1">
        <f t="shared" si="15"/>
        <v>-95.150147123758387</v>
      </c>
      <c r="R60" s="1">
        <f t="shared" si="15"/>
        <v>-102.28640815804026</v>
      </c>
      <c r="U60" s="67">
        <v>3</v>
      </c>
      <c r="V60" s="68">
        <v>0.9</v>
      </c>
      <c r="W60" s="6"/>
    </row>
    <row r="61" spans="2:48" x14ac:dyDescent="0.2">
      <c r="C61" s="60">
        <v>40</v>
      </c>
      <c r="D61" s="1">
        <f t="shared" si="6"/>
        <v>-102.07166589856148</v>
      </c>
      <c r="E61" s="1">
        <f t="shared" si="6"/>
        <v>-94.950386882382773</v>
      </c>
      <c r="F61" s="1">
        <f t="shared" si="6"/>
        <v>-88.325941285937461</v>
      </c>
      <c r="G61" s="1">
        <f t="shared" si="6"/>
        <v>-82.16366631249997</v>
      </c>
      <c r="H61" s="1">
        <f t="shared" si="6"/>
        <v>-76.431317499999977</v>
      </c>
      <c r="I61" s="65">
        <f t="shared" si="8"/>
        <v>-71.098899999999986</v>
      </c>
      <c r="J61" s="1">
        <f t="shared" ref="J61:R61" si="16">I61*$I$51</f>
        <v>-76.431317499999977</v>
      </c>
      <c r="K61" s="1">
        <f t="shared" si="16"/>
        <v>-82.16366631249997</v>
      </c>
      <c r="L61" s="1">
        <f t="shared" si="16"/>
        <v>-88.325941285937461</v>
      </c>
      <c r="M61" s="1">
        <f t="shared" si="16"/>
        <v>-94.950386882382773</v>
      </c>
      <c r="N61" s="1">
        <f t="shared" si="16"/>
        <v>-102.07166589856148</v>
      </c>
      <c r="O61" s="1">
        <f t="shared" si="16"/>
        <v>-109.72704084095358</v>
      </c>
      <c r="P61" s="1">
        <f t="shared" si="16"/>
        <v>-117.95656890402509</v>
      </c>
      <c r="Q61" s="1">
        <f t="shared" si="16"/>
        <v>-126.80331157182697</v>
      </c>
      <c r="R61" s="1">
        <f t="shared" si="16"/>
        <v>-136.313559939714</v>
      </c>
      <c r="U61" s="67">
        <v>10</v>
      </c>
      <c r="V61" s="68">
        <v>0.91</v>
      </c>
      <c r="W61" s="6"/>
    </row>
    <row r="62" spans="2:48" x14ac:dyDescent="0.2">
      <c r="C62" s="60">
        <v>50</v>
      </c>
      <c r="D62" s="1">
        <f t="shared" si="6"/>
        <v>-127.55121517945992</v>
      </c>
      <c r="E62" s="1">
        <f t="shared" si="6"/>
        <v>-118.65229319019528</v>
      </c>
      <c r="F62" s="1">
        <f t="shared" si="6"/>
        <v>-110.37422622343747</v>
      </c>
      <c r="G62" s="1">
        <f t="shared" si="6"/>
        <v>-102.67369881249998</v>
      </c>
      <c r="H62" s="1">
        <f t="shared" si="6"/>
        <v>-95.510417499999988</v>
      </c>
      <c r="I62" s="65">
        <f t="shared" si="8"/>
        <v>-88.846899999999991</v>
      </c>
      <c r="J62" s="1">
        <f t="shared" ref="J62:R62" si="17">I62*$I$51</f>
        <v>-95.510417499999988</v>
      </c>
      <c r="K62" s="1">
        <f t="shared" si="17"/>
        <v>-102.67369881249998</v>
      </c>
      <c r="L62" s="1">
        <f t="shared" si="17"/>
        <v>-110.37422622343747</v>
      </c>
      <c r="M62" s="1">
        <f t="shared" si="17"/>
        <v>-118.65229319019528</v>
      </c>
      <c r="N62" s="1">
        <f t="shared" si="17"/>
        <v>-127.55121517945992</v>
      </c>
      <c r="O62" s="1">
        <f t="shared" si="17"/>
        <v>-137.11755631791939</v>
      </c>
      <c r="P62" s="1">
        <f t="shared" si="17"/>
        <v>-147.40137304176335</v>
      </c>
      <c r="Q62" s="1">
        <f t="shared" si="17"/>
        <v>-158.4564760198956</v>
      </c>
      <c r="R62" s="1">
        <f t="shared" si="17"/>
        <v>-170.34071172138778</v>
      </c>
      <c r="U62" s="67">
        <v>20</v>
      </c>
      <c r="V62" s="68">
        <v>0.92300000000000004</v>
      </c>
      <c r="W62" s="6"/>
    </row>
    <row r="63" spans="2:48" x14ac:dyDescent="0.2">
      <c r="C63" s="60">
        <v>60</v>
      </c>
      <c r="D63" s="1">
        <f t="shared" si="6"/>
        <v>-153.03076446035834</v>
      </c>
      <c r="E63" s="1">
        <f t="shared" si="6"/>
        <v>-142.35419949800777</v>
      </c>
      <c r="F63" s="1">
        <f t="shared" si="6"/>
        <v>-132.42251116093746</v>
      </c>
      <c r="G63" s="1">
        <f t="shared" si="6"/>
        <v>-123.18373131249997</v>
      </c>
      <c r="H63" s="1">
        <f t="shared" si="6"/>
        <v>-114.58951749999999</v>
      </c>
      <c r="I63" s="65">
        <f t="shared" si="8"/>
        <v>-106.5949</v>
      </c>
      <c r="J63" s="1">
        <f t="shared" ref="J63:R63" si="18">I63*$I$51</f>
        <v>-114.58951749999999</v>
      </c>
      <c r="K63" s="1">
        <f t="shared" si="18"/>
        <v>-123.18373131249997</v>
      </c>
      <c r="L63" s="1">
        <f t="shared" si="18"/>
        <v>-132.42251116093746</v>
      </c>
      <c r="M63" s="1">
        <f t="shared" si="18"/>
        <v>-142.35419949800777</v>
      </c>
      <c r="N63" s="1">
        <f t="shared" si="18"/>
        <v>-153.03076446035834</v>
      </c>
      <c r="O63" s="1">
        <f t="shared" si="18"/>
        <v>-164.50807179488521</v>
      </c>
      <c r="P63" s="1">
        <f t="shared" si="18"/>
        <v>-176.84617717950158</v>
      </c>
      <c r="Q63" s="1">
        <f t="shared" si="18"/>
        <v>-190.1096404679642</v>
      </c>
      <c r="R63" s="1">
        <f t="shared" si="18"/>
        <v>-204.3678635030615</v>
      </c>
      <c r="U63" s="67">
        <v>70</v>
      </c>
      <c r="V63" s="69">
        <v>1</v>
      </c>
      <c r="W63" s="6"/>
    </row>
    <row r="64" spans="2:48" x14ac:dyDescent="0.2">
      <c r="C64" s="60">
        <v>70</v>
      </c>
      <c r="D64" s="63">
        <f t="shared" si="6"/>
        <v>-178.51031374125677</v>
      </c>
      <c r="E64" s="63">
        <f t="shared" si="6"/>
        <v>-166.05610580582027</v>
      </c>
      <c r="F64" s="63">
        <f t="shared" si="6"/>
        <v>-154.47079609843746</v>
      </c>
      <c r="G64" s="63">
        <f t="shared" si="6"/>
        <v>-143.69376381249998</v>
      </c>
      <c r="H64" s="63">
        <f t="shared" si="6"/>
        <v>-133.66861749999998</v>
      </c>
      <c r="I64" s="66">
        <f t="shared" si="8"/>
        <v>-124.34289999999999</v>
      </c>
      <c r="J64" s="63">
        <f t="shared" ref="J64:R64" si="19">I64*$I$51</f>
        <v>-133.66861749999998</v>
      </c>
      <c r="K64" s="63">
        <f t="shared" si="19"/>
        <v>-143.69376381249998</v>
      </c>
      <c r="L64" s="63">
        <f t="shared" si="19"/>
        <v>-154.47079609843746</v>
      </c>
      <c r="M64" s="63">
        <f t="shared" si="19"/>
        <v>-166.05610580582027</v>
      </c>
      <c r="N64" s="63">
        <f t="shared" si="19"/>
        <v>-178.51031374125677</v>
      </c>
      <c r="O64" s="63">
        <f t="shared" si="19"/>
        <v>-191.89858727185103</v>
      </c>
      <c r="P64" s="63">
        <f t="shared" si="19"/>
        <v>-206.29098131723984</v>
      </c>
      <c r="Q64" s="63">
        <f t="shared" si="19"/>
        <v>-221.76280491603282</v>
      </c>
      <c r="R64" s="63">
        <f t="shared" si="19"/>
        <v>-238.39501528473528</v>
      </c>
      <c r="T64" s="67"/>
      <c r="U64" s="67"/>
      <c r="V64" s="6"/>
      <c r="W64" s="6"/>
      <c r="AV64" s="3" t="s">
        <v>49</v>
      </c>
    </row>
    <row r="65" spans="3:24" x14ac:dyDescent="0.2">
      <c r="C65" s="60"/>
    </row>
    <row r="66" spans="3:24" x14ac:dyDescent="0.2">
      <c r="C66" s="59" t="s">
        <v>31</v>
      </c>
      <c r="D66" s="34">
        <f>I64/I59</f>
        <v>3.4924935890053899</v>
      </c>
    </row>
    <row r="67" spans="3:24" x14ac:dyDescent="0.2">
      <c r="V67" s="70">
        <v>1.449E-3</v>
      </c>
    </row>
    <row r="68" spans="3:24" x14ac:dyDescent="0.2">
      <c r="I68" s="61"/>
      <c r="V68" s="70">
        <v>0.89855099999999999</v>
      </c>
    </row>
    <row r="69" spans="3:24" x14ac:dyDescent="0.2">
      <c r="C69" s="59" t="s">
        <v>0</v>
      </c>
      <c r="D69" s="64" t="s">
        <v>27</v>
      </c>
      <c r="E69" s="59" t="s">
        <v>17</v>
      </c>
      <c r="F69" s="59" t="s">
        <v>16</v>
      </c>
      <c r="G69" s="59" t="s">
        <v>15</v>
      </c>
      <c r="H69" s="59" t="s">
        <v>14</v>
      </c>
      <c r="I69" s="59" t="s">
        <v>13</v>
      </c>
      <c r="J69" s="59" t="s">
        <v>18</v>
      </c>
      <c r="K69" s="59" t="s">
        <v>19</v>
      </c>
      <c r="L69" s="59" t="s">
        <v>20</v>
      </c>
      <c r="M69" s="59" t="s">
        <v>21</v>
      </c>
      <c r="N69" s="59" t="s">
        <v>22</v>
      </c>
      <c r="O69" s="59" t="s">
        <v>23</v>
      </c>
      <c r="P69" s="59" t="s">
        <v>24</v>
      </c>
      <c r="Q69" s="59" t="s">
        <v>25</v>
      </c>
      <c r="R69" s="59" t="s">
        <v>26</v>
      </c>
      <c r="U69" s="5" t="s">
        <v>50</v>
      </c>
      <c r="V69" s="5" t="s">
        <v>51</v>
      </c>
    </row>
    <row r="70" spans="3:24" x14ac:dyDescent="0.2">
      <c r="C70" s="60">
        <v>1</v>
      </c>
      <c r="D70" s="1">
        <f t="shared" ref="D70:H81" si="20">E70*$I$51</f>
        <v>-2.4312813327518548</v>
      </c>
      <c r="E70" s="1">
        <f t="shared" si="20"/>
        <v>-2.2616570537226557</v>
      </c>
      <c r="F70" s="1">
        <f t="shared" si="20"/>
        <v>-2.1038670267187496</v>
      </c>
      <c r="G70" s="1">
        <f t="shared" si="20"/>
        <v>-1.9570856062499997</v>
      </c>
      <c r="H70" s="1">
        <f t="shared" si="20"/>
        <v>-1.8205447499999998</v>
      </c>
      <c r="I70" s="65">
        <f>I53*V70</f>
        <v>-1.69353</v>
      </c>
      <c r="J70" s="1">
        <f t="shared" ref="J70:R70" si="21">I70*$I$51</f>
        <v>-1.8205447499999998</v>
      </c>
      <c r="K70" s="1">
        <f t="shared" si="21"/>
        <v>-1.9570856062499997</v>
      </c>
      <c r="L70" s="1">
        <f t="shared" si="21"/>
        <v>-2.1038670267187496</v>
      </c>
      <c r="M70" s="1">
        <f t="shared" si="21"/>
        <v>-2.2616570537226557</v>
      </c>
      <c r="N70" s="1">
        <f t="shared" si="21"/>
        <v>-2.4312813327518548</v>
      </c>
      <c r="O70" s="1">
        <f t="shared" si="21"/>
        <v>-2.6136274327082436</v>
      </c>
      <c r="P70" s="1">
        <f t="shared" si="21"/>
        <v>-2.8096494901613616</v>
      </c>
      <c r="Q70" s="1">
        <f t="shared" si="21"/>
        <v>-3.0203732019234635</v>
      </c>
      <c r="R70" s="1">
        <f t="shared" si="21"/>
        <v>-3.2469011920677233</v>
      </c>
      <c r="U70" s="6">
        <v>1</v>
      </c>
      <c r="V70" s="71">
        <f t="shared" ref="V70:V81" si="22">($V$67*U70)+($V$68)</f>
        <v>0.9</v>
      </c>
      <c r="X70">
        <v>0.8960999999999999</v>
      </c>
    </row>
    <row r="71" spans="3:24" x14ac:dyDescent="0.2">
      <c r="C71" s="60">
        <v>2</v>
      </c>
      <c r="D71" s="1">
        <f t="shared" si="20"/>
        <v>-4.7320471176692456</v>
      </c>
      <c r="E71" s="1">
        <f t="shared" si="20"/>
        <v>-4.4019042955062755</v>
      </c>
      <c r="F71" s="1">
        <f t="shared" si="20"/>
        <v>-4.0947946934942099</v>
      </c>
      <c r="G71" s="1">
        <f t="shared" si="20"/>
        <v>-3.8091113427853118</v>
      </c>
      <c r="H71" s="1">
        <f t="shared" si="20"/>
        <v>-3.5433593886374997</v>
      </c>
      <c r="I71" s="65">
        <f t="shared" ref="I71:I81" si="23">I54*V71</f>
        <v>-3.2961482684999996</v>
      </c>
      <c r="J71" s="1">
        <f t="shared" ref="J71:R71" si="24">I71*$I$51</f>
        <v>-3.5433593886374997</v>
      </c>
      <c r="K71" s="1">
        <f t="shared" si="24"/>
        <v>-3.8091113427853118</v>
      </c>
      <c r="L71" s="1">
        <f t="shared" si="24"/>
        <v>-4.0947946934942099</v>
      </c>
      <c r="M71" s="1">
        <f t="shared" si="24"/>
        <v>-4.4019042955062755</v>
      </c>
      <c r="N71" s="1">
        <f t="shared" si="24"/>
        <v>-4.7320471176692456</v>
      </c>
      <c r="O71" s="1">
        <f t="shared" si="24"/>
        <v>-5.0869506514944387</v>
      </c>
      <c r="P71" s="1">
        <f t="shared" si="24"/>
        <v>-5.4684719503565216</v>
      </c>
      <c r="Q71" s="1">
        <f t="shared" si="24"/>
        <v>-5.8786073466332605</v>
      </c>
      <c r="R71" s="1">
        <f t="shared" si="24"/>
        <v>-6.3195028976307546</v>
      </c>
      <c r="U71" s="6">
        <v>2</v>
      </c>
      <c r="V71" s="72">
        <f t="shared" si="22"/>
        <v>0.90144899999999994</v>
      </c>
      <c r="X71">
        <v>0.89759999999999995</v>
      </c>
    </row>
    <row r="72" spans="3:24" x14ac:dyDescent="0.2">
      <c r="C72" s="60">
        <v>3</v>
      </c>
      <c r="D72" s="63">
        <f t="shared" si="20"/>
        <v>-7.0401968759682427</v>
      </c>
      <c r="E72" s="63">
        <f t="shared" si="20"/>
        <v>-6.5490203497379005</v>
      </c>
      <c r="F72" s="63">
        <f t="shared" si="20"/>
        <v>-6.0921119532445589</v>
      </c>
      <c r="G72" s="63">
        <f t="shared" si="20"/>
        <v>-5.6670808867391251</v>
      </c>
      <c r="H72" s="63">
        <f t="shared" si="20"/>
        <v>-5.271703150455</v>
      </c>
      <c r="I72" s="65">
        <f t="shared" si="23"/>
        <v>-4.9039099074000001</v>
      </c>
      <c r="J72" s="63">
        <f t="shared" ref="J72:R72" si="25">I72*$I$51</f>
        <v>-5.271703150455</v>
      </c>
      <c r="K72" s="63">
        <f t="shared" si="25"/>
        <v>-5.6670808867391251</v>
      </c>
      <c r="L72" s="63">
        <f t="shared" si="25"/>
        <v>-6.0921119532445589</v>
      </c>
      <c r="M72" s="63">
        <f t="shared" si="25"/>
        <v>-6.5490203497379005</v>
      </c>
      <c r="N72" s="63">
        <f t="shared" si="25"/>
        <v>-7.0401968759682427</v>
      </c>
      <c r="O72" s="63">
        <f t="shared" si="25"/>
        <v>-7.5682116416658607</v>
      </c>
      <c r="P72" s="63">
        <f t="shared" si="25"/>
        <v>-8.1358275147907992</v>
      </c>
      <c r="Q72" s="63">
        <f t="shared" si="25"/>
        <v>-8.7460145784001089</v>
      </c>
      <c r="R72" s="63">
        <f t="shared" si="25"/>
        <v>-9.4019656717801166</v>
      </c>
      <c r="U72" s="6">
        <v>3</v>
      </c>
      <c r="V72" s="72">
        <f t="shared" si="22"/>
        <v>0.90289799999999998</v>
      </c>
      <c r="X72">
        <v>0.8990999999999999</v>
      </c>
    </row>
    <row r="73" spans="3:24" x14ac:dyDescent="0.2">
      <c r="C73" s="60">
        <v>4</v>
      </c>
      <c r="D73" s="1">
        <f t="shared" si="20"/>
        <v>-9.3557306076488427</v>
      </c>
      <c r="E73" s="1">
        <f t="shared" si="20"/>
        <v>-8.7030052164175284</v>
      </c>
      <c r="F73" s="1">
        <f t="shared" si="20"/>
        <v>-8.0958188059697935</v>
      </c>
      <c r="G73" s="1">
        <f t="shared" si="20"/>
        <v>-7.5309942381114361</v>
      </c>
      <c r="H73" s="1">
        <f t="shared" si="20"/>
        <v>-7.0055760354524992</v>
      </c>
      <c r="I73" s="65">
        <f t="shared" si="23"/>
        <v>-6.5168149166999996</v>
      </c>
      <c r="J73" s="1">
        <f t="shared" ref="J73:R73" si="26">I73*$I$51</f>
        <v>-7.0055760354524992</v>
      </c>
      <c r="K73" s="1">
        <f t="shared" si="26"/>
        <v>-7.5309942381114361</v>
      </c>
      <c r="L73" s="1">
        <f t="shared" si="26"/>
        <v>-8.0958188059697935</v>
      </c>
      <c r="M73" s="1">
        <f t="shared" si="26"/>
        <v>-8.7030052164175284</v>
      </c>
      <c r="N73" s="1">
        <f t="shared" si="26"/>
        <v>-9.3557306076488427</v>
      </c>
      <c r="O73" s="1">
        <f t="shared" si="26"/>
        <v>-10.057410403222505</v>
      </c>
      <c r="P73" s="1">
        <f t="shared" si="26"/>
        <v>-10.811716183464192</v>
      </c>
      <c r="Q73" s="1">
        <f t="shared" si="26"/>
        <v>-11.622594897224007</v>
      </c>
      <c r="R73" s="1">
        <f t="shared" si="26"/>
        <v>-12.494289514515806</v>
      </c>
      <c r="S73" s="11">
        <f>1.9*0.9</f>
        <v>1.71</v>
      </c>
      <c r="U73" s="6">
        <v>4</v>
      </c>
      <c r="V73" s="72">
        <f t="shared" si="22"/>
        <v>0.90434700000000001</v>
      </c>
      <c r="X73">
        <v>0.90059999999999996</v>
      </c>
    </row>
    <row r="74" spans="3:24" x14ac:dyDescent="0.2">
      <c r="C74" s="60">
        <v>5</v>
      </c>
      <c r="D74" s="1">
        <f t="shared" si="20"/>
        <v>-11.678648312711045</v>
      </c>
      <c r="E74" s="1">
        <f t="shared" si="20"/>
        <v>-10.863858895545158</v>
      </c>
      <c r="F74" s="1">
        <f t="shared" si="20"/>
        <v>-10.105915251669915</v>
      </c>
      <c r="G74" s="1">
        <f t="shared" si="20"/>
        <v>-9.4008513969022474</v>
      </c>
      <c r="H74" s="1">
        <f t="shared" si="20"/>
        <v>-8.7449780436299971</v>
      </c>
      <c r="I74" s="65">
        <f t="shared" si="23"/>
        <v>-8.1348632963999972</v>
      </c>
      <c r="J74" s="1">
        <f t="shared" ref="J74:R74" si="27">I74*$I$51</f>
        <v>-8.7449780436299971</v>
      </c>
      <c r="K74" s="1">
        <f t="shared" si="27"/>
        <v>-9.4008513969022474</v>
      </c>
      <c r="L74" s="1">
        <f t="shared" si="27"/>
        <v>-10.105915251669915</v>
      </c>
      <c r="M74" s="1">
        <f t="shared" si="27"/>
        <v>-10.863858895545158</v>
      </c>
      <c r="N74" s="1">
        <f t="shared" si="27"/>
        <v>-11.678648312711045</v>
      </c>
      <c r="O74" s="1">
        <f t="shared" si="27"/>
        <v>-12.554546936164373</v>
      </c>
      <c r="P74" s="1">
        <f t="shared" si="27"/>
        <v>-13.4961379563767</v>
      </c>
      <c r="Q74" s="1">
        <f t="shared" si="27"/>
        <v>-14.508348303104951</v>
      </c>
      <c r="R74" s="1">
        <f t="shared" si="27"/>
        <v>-15.596474425837821</v>
      </c>
      <c r="U74" s="6">
        <v>5</v>
      </c>
      <c r="V74" s="72">
        <f t="shared" si="22"/>
        <v>0.90579599999999993</v>
      </c>
      <c r="X74">
        <v>0.9020999999999999</v>
      </c>
    </row>
    <row r="75" spans="3:24" x14ac:dyDescent="0.2">
      <c r="C75" s="60">
        <v>10</v>
      </c>
      <c r="D75" s="63">
        <f t="shared" si="20"/>
        <v>-23.403996438746134</v>
      </c>
      <c r="E75" s="63">
        <f t="shared" si="20"/>
        <v>-21.771159477903382</v>
      </c>
      <c r="F75" s="63">
        <f t="shared" si="20"/>
        <v>-20.252241374793844</v>
      </c>
      <c r="G75" s="63">
        <f t="shared" si="20"/>
        <v>-18.839294302133808</v>
      </c>
      <c r="H75" s="63">
        <f t="shared" si="20"/>
        <v>-17.524924932217498</v>
      </c>
      <c r="I75" s="65">
        <f t="shared" si="23"/>
        <v>-16.302255750899999</v>
      </c>
      <c r="J75" s="63">
        <f t="shared" ref="J75:R75" si="28">I75*$I$51</f>
        <v>-17.524924932217498</v>
      </c>
      <c r="K75" s="63">
        <f t="shared" si="28"/>
        <v>-18.839294302133808</v>
      </c>
      <c r="L75" s="63">
        <f t="shared" si="28"/>
        <v>-20.252241374793844</v>
      </c>
      <c r="M75" s="63">
        <f t="shared" si="28"/>
        <v>-21.771159477903382</v>
      </c>
      <c r="N75" s="63">
        <f t="shared" si="28"/>
        <v>-23.403996438746134</v>
      </c>
      <c r="O75" s="63">
        <f t="shared" si="28"/>
        <v>-25.159296171652095</v>
      </c>
      <c r="P75" s="63">
        <f t="shared" si="28"/>
        <v>-27.046243384526001</v>
      </c>
      <c r="Q75" s="63">
        <f t="shared" si="28"/>
        <v>-29.07471163836545</v>
      </c>
      <c r="R75" s="63">
        <f t="shared" si="28"/>
        <v>-31.255315011242857</v>
      </c>
      <c r="U75" s="6">
        <v>10</v>
      </c>
      <c r="V75" s="72">
        <f t="shared" si="22"/>
        <v>0.91304099999999999</v>
      </c>
      <c r="X75">
        <v>0.90959999999999996</v>
      </c>
    </row>
    <row r="76" spans="3:24" x14ac:dyDescent="0.2">
      <c r="C76" s="60">
        <v>20</v>
      </c>
      <c r="D76" s="1">
        <f t="shared" si="20"/>
        <v>-47.408490694436637</v>
      </c>
      <c r="E76" s="1">
        <f t="shared" si="20"/>
        <v>-44.100921576220131</v>
      </c>
      <c r="F76" s="1">
        <f t="shared" si="20"/>
        <v>-41.02411309415826</v>
      </c>
      <c r="G76" s="1">
        <f t="shared" si="20"/>
        <v>-38.161965668984429</v>
      </c>
      <c r="H76" s="1">
        <f t="shared" si="20"/>
        <v>-35.499502947892495</v>
      </c>
      <c r="I76" s="65">
        <f t="shared" si="23"/>
        <v>-33.022793439899999</v>
      </c>
      <c r="J76" s="1">
        <f t="shared" ref="J76:R76" si="29">I76*$I$51</f>
        <v>-35.499502947892495</v>
      </c>
      <c r="K76" s="1">
        <f t="shared" si="29"/>
        <v>-38.161965668984429</v>
      </c>
      <c r="L76" s="1">
        <f t="shared" si="29"/>
        <v>-41.02411309415826</v>
      </c>
      <c r="M76" s="1">
        <f t="shared" si="29"/>
        <v>-44.100921576220131</v>
      </c>
      <c r="N76" s="1">
        <f t="shared" si="29"/>
        <v>-47.408490694436637</v>
      </c>
      <c r="O76" s="1">
        <f t="shared" si="29"/>
        <v>-50.964127496519382</v>
      </c>
      <c r="P76" s="1">
        <f t="shared" si="29"/>
        <v>-54.786437058758331</v>
      </c>
      <c r="Q76" s="1">
        <f t="shared" si="29"/>
        <v>-58.895419838165203</v>
      </c>
      <c r="R76" s="1">
        <f t="shared" si="29"/>
        <v>-63.312576326027589</v>
      </c>
      <c r="U76" s="6">
        <v>20</v>
      </c>
      <c r="V76" s="72">
        <f t="shared" si="22"/>
        <v>0.92753099999999999</v>
      </c>
      <c r="X76">
        <v>0.92459999999999998</v>
      </c>
    </row>
    <row r="77" spans="3:24" x14ac:dyDescent="0.2">
      <c r="C77" s="60">
        <v>30</v>
      </c>
      <c r="D77" s="1">
        <f t="shared" si="20"/>
        <v>-71.781466308593735</v>
      </c>
      <c r="E77" s="1">
        <f t="shared" si="20"/>
        <v>-66.77345703124999</v>
      </c>
      <c r="F77" s="1">
        <f t="shared" si="20"/>
        <v>-62.114843749999999</v>
      </c>
      <c r="G77" s="1">
        <f t="shared" si="20"/>
        <v>-57.78125</v>
      </c>
      <c r="H77" s="1">
        <f t="shared" si="20"/>
        <v>-53.75</v>
      </c>
      <c r="I77" s="65">
        <v>-50</v>
      </c>
      <c r="J77" s="1">
        <f t="shared" ref="J77:R77" si="30">I77*$I$51</f>
        <v>-53.75</v>
      </c>
      <c r="K77" s="1">
        <f t="shared" si="30"/>
        <v>-57.78125</v>
      </c>
      <c r="L77" s="1">
        <f t="shared" si="30"/>
        <v>-62.114843749999999</v>
      </c>
      <c r="M77" s="1">
        <f t="shared" si="30"/>
        <v>-66.77345703124999</v>
      </c>
      <c r="N77" s="1">
        <f t="shared" si="30"/>
        <v>-71.781466308593735</v>
      </c>
      <c r="O77" s="1">
        <f t="shared" si="30"/>
        <v>-77.165076281738266</v>
      </c>
      <c r="P77" s="1">
        <f t="shared" si="30"/>
        <v>-82.952457002868627</v>
      </c>
      <c r="Q77" s="1">
        <f t="shared" si="30"/>
        <v>-89.173891278083772</v>
      </c>
      <c r="R77" s="1">
        <f t="shared" si="30"/>
        <v>-95.861933123940048</v>
      </c>
      <c r="U77" s="6">
        <v>30</v>
      </c>
      <c r="V77" s="72">
        <f t="shared" si="22"/>
        <v>0.942021</v>
      </c>
      <c r="X77">
        <v>0.93959999999999999</v>
      </c>
    </row>
    <row r="78" spans="3:24" x14ac:dyDescent="0.2">
      <c r="C78" s="60">
        <v>40</v>
      </c>
      <c r="D78" s="1">
        <f t="shared" si="20"/>
        <v>-97.632671220298931</v>
      </c>
      <c r="E78" s="1">
        <f t="shared" si="20"/>
        <v>-90.821089507254825</v>
      </c>
      <c r="F78" s="1">
        <f t="shared" si="20"/>
        <v>-84.484734425353324</v>
      </c>
      <c r="G78" s="1">
        <f t="shared" si="20"/>
        <v>-78.590450628235658</v>
      </c>
      <c r="H78" s="1">
        <f t="shared" si="20"/>
        <v>-73.107395933242472</v>
      </c>
      <c r="I78" s="65">
        <f t="shared" si="23"/>
        <v>-68.006879937899981</v>
      </c>
      <c r="J78" s="1">
        <f t="shared" ref="J78:R78" si="31">I78*$I$51</f>
        <v>-73.107395933242472</v>
      </c>
      <c r="K78" s="1">
        <f t="shared" si="31"/>
        <v>-78.590450628235658</v>
      </c>
      <c r="L78" s="1">
        <f t="shared" si="31"/>
        <v>-84.484734425353324</v>
      </c>
      <c r="M78" s="1">
        <f t="shared" si="31"/>
        <v>-90.821089507254825</v>
      </c>
      <c r="N78" s="1">
        <f t="shared" si="31"/>
        <v>-97.632671220298931</v>
      </c>
      <c r="O78" s="1">
        <f t="shared" si="31"/>
        <v>-104.95512156182134</v>
      </c>
      <c r="P78" s="1">
        <f t="shared" si="31"/>
        <v>-112.82675567895794</v>
      </c>
      <c r="Q78" s="1">
        <f t="shared" si="31"/>
        <v>-121.28876235487978</v>
      </c>
      <c r="R78" s="1">
        <f t="shared" si="31"/>
        <v>-130.38541953149576</v>
      </c>
      <c r="U78" s="6">
        <v>40</v>
      </c>
      <c r="V78" s="72">
        <f t="shared" si="22"/>
        <v>0.956511</v>
      </c>
      <c r="X78">
        <v>0.95459999999999989</v>
      </c>
    </row>
    <row r="79" spans="3:24" x14ac:dyDescent="0.2">
      <c r="C79" s="60">
        <v>50</v>
      </c>
      <c r="D79" s="1">
        <f t="shared" si="20"/>
        <v>-123.85235749047077</v>
      </c>
      <c r="E79" s="1">
        <f t="shared" si="20"/>
        <v>-115.21149533997281</v>
      </c>
      <c r="F79" s="1">
        <f t="shared" si="20"/>
        <v>-107.17348403718401</v>
      </c>
      <c r="G79" s="1">
        <f t="shared" si="20"/>
        <v>-99.696264220636294</v>
      </c>
      <c r="H79" s="1">
        <f t="shared" si="20"/>
        <v>-92.740710902917485</v>
      </c>
      <c r="I79" s="65">
        <f t="shared" si="23"/>
        <v>-86.270428746899995</v>
      </c>
      <c r="J79" s="1">
        <f t="shared" ref="J79:R79" si="32">I79*$I$51</f>
        <v>-92.740710902917485</v>
      </c>
      <c r="K79" s="1">
        <f t="shared" si="32"/>
        <v>-99.696264220636294</v>
      </c>
      <c r="L79" s="1">
        <f t="shared" si="32"/>
        <v>-107.17348403718401</v>
      </c>
      <c r="M79" s="1">
        <f t="shared" si="32"/>
        <v>-115.21149533997281</v>
      </c>
      <c r="N79" s="1">
        <f t="shared" si="32"/>
        <v>-123.85235749047077</v>
      </c>
      <c r="O79" s="1">
        <f t="shared" si="32"/>
        <v>-133.14128430225605</v>
      </c>
      <c r="P79" s="1">
        <f t="shared" si="32"/>
        <v>-143.12688062492526</v>
      </c>
      <c r="Q79" s="1">
        <f t="shared" si="32"/>
        <v>-153.86139667179467</v>
      </c>
      <c r="R79" s="1">
        <f t="shared" si="32"/>
        <v>-165.40100142217926</v>
      </c>
      <c r="U79" s="6">
        <v>50</v>
      </c>
      <c r="V79" s="72">
        <f t="shared" si="22"/>
        <v>0.971001</v>
      </c>
      <c r="X79">
        <v>0.96959999999999991</v>
      </c>
    </row>
    <row r="80" spans="3:24" x14ac:dyDescent="0.2">
      <c r="C80" s="60">
        <v>60</v>
      </c>
      <c r="D80" s="1">
        <f t="shared" si="20"/>
        <v>-150.81044109880301</v>
      </c>
      <c r="E80" s="1">
        <f t="shared" si="20"/>
        <v>-140.28878241749118</v>
      </c>
      <c r="F80" s="1">
        <f t="shared" si="20"/>
        <v>-130.50119294650344</v>
      </c>
      <c r="G80" s="1">
        <f t="shared" si="20"/>
        <v>-121.39645855488692</v>
      </c>
      <c r="H80" s="1">
        <f t="shared" si="20"/>
        <v>-112.92693819059249</v>
      </c>
      <c r="I80" s="65">
        <f t="shared" si="23"/>
        <v>-105.0483145959</v>
      </c>
      <c r="J80" s="1">
        <f t="shared" ref="J80:R80" si="33">I80*$I$51</f>
        <v>-112.92693819059249</v>
      </c>
      <c r="K80" s="1">
        <f t="shared" si="33"/>
        <v>-121.39645855488692</v>
      </c>
      <c r="L80" s="1">
        <f t="shared" si="33"/>
        <v>-130.50119294650344</v>
      </c>
      <c r="M80" s="1">
        <f t="shared" si="33"/>
        <v>-140.28878241749118</v>
      </c>
      <c r="N80" s="1">
        <f t="shared" si="33"/>
        <v>-150.81044109880301</v>
      </c>
      <c r="O80" s="1">
        <f t="shared" si="33"/>
        <v>-162.12122418121322</v>
      </c>
      <c r="P80" s="1">
        <f t="shared" si="33"/>
        <v>-174.2803159948042</v>
      </c>
      <c r="Q80" s="1">
        <f t="shared" si="33"/>
        <v>-187.35133969441449</v>
      </c>
      <c r="R80" s="1">
        <f t="shared" si="33"/>
        <v>-201.40269017149558</v>
      </c>
      <c r="U80" s="6">
        <v>60</v>
      </c>
      <c r="V80" s="72">
        <f t="shared" si="22"/>
        <v>0.98549100000000001</v>
      </c>
      <c r="X80">
        <v>0.98459999999999992</v>
      </c>
    </row>
    <row r="81" spans="3:24" x14ac:dyDescent="0.2">
      <c r="C81" s="60">
        <v>70</v>
      </c>
      <c r="D81" s="63">
        <f t="shared" si="20"/>
        <v>-178.50692204529568</v>
      </c>
      <c r="E81" s="63">
        <f t="shared" si="20"/>
        <v>-166.05295073980994</v>
      </c>
      <c r="F81" s="63">
        <f t="shared" si="20"/>
        <v>-154.46786115331159</v>
      </c>
      <c r="G81" s="63">
        <f t="shared" si="20"/>
        <v>-143.69103363098753</v>
      </c>
      <c r="H81" s="63">
        <f t="shared" si="20"/>
        <v>-133.66607779626747</v>
      </c>
      <c r="I81" s="65">
        <f t="shared" si="23"/>
        <v>-124.34053748489998</v>
      </c>
      <c r="J81" s="63">
        <f t="shared" ref="J81:R81" si="34">I81*$I$51</f>
        <v>-133.66607779626747</v>
      </c>
      <c r="K81" s="63">
        <f t="shared" si="34"/>
        <v>-143.69103363098753</v>
      </c>
      <c r="L81" s="63">
        <f t="shared" si="34"/>
        <v>-154.46786115331159</v>
      </c>
      <c r="M81" s="63">
        <f t="shared" si="34"/>
        <v>-166.05295073980994</v>
      </c>
      <c r="N81" s="63">
        <f t="shared" si="34"/>
        <v>-178.50692204529568</v>
      </c>
      <c r="O81" s="63">
        <f t="shared" si="34"/>
        <v>-191.89494119869286</v>
      </c>
      <c r="P81" s="63">
        <f t="shared" si="34"/>
        <v>-206.28706178859483</v>
      </c>
      <c r="Q81" s="63">
        <f t="shared" si="34"/>
        <v>-221.75859142273944</v>
      </c>
      <c r="R81" s="63">
        <f t="shared" si="34"/>
        <v>-238.3904857794449</v>
      </c>
      <c r="U81" s="6">
        <v>70</v>
      </c>
      <c r="V81" s="73">
        <f t="shared" si="22"/>
        <v>0.99998100000000001</v>
      </c>
      <c r="X81">
        <v>0.99959999999999993</v>
      </c>
    </row>
    <row r="82" spans="3:24" x14ac:dyDescent="0.2">
      <c r="C82" s="60"/>
    </row>
    <row r="83" spans="3:24" x14ac:dyDescent="0.2">
      <c r="C83" s="59" t="s">
        <v>31</v>
      </c>
      <c r="D83" s="34">
        <f>I81/I76</f>
        <v>3.7652943477115035</v>
      </c>
    </row>
    <row r="85" spans="3:24" x14ac:dyDescent="0.2">
      <c r="I85" s="61"/>
    </row>
    <row r="86" spans="3:24" x14ac:dyDescent="0.2">
      <c r="C86" s="59" t="s">
        <v>0</v>
      </c>
      <c r="D86" s="64" t="s">
        <v>27</v>
      </c>
      <c r="E86" s="59" t="s">
        <v>17</v>
      </c>
      <c r="F86" s="59" t="s">
        <v>16</v>
      </c>
      <c r="G86" s="59" t="s">
        <v>15</v>
      </c>
      <c r="H86" s="59" t="s">
        <v>14</v>
      </c>
      <c r="I86" s="59" t="s">
        <v>13</v>
      </c>
      <c r="J86" s="59" t="s">
        <v>18</v>
      </c>
      <c r="K86" s="59" t="s">
        <v>19</v>
      </c>
      <c r="L86" s="59" t="s">
        <v>20</v>
      </c>
      <c r="M86" s="59" t="s">
        <v>21</v>
      </c>
      <c r="N86" s="59" t="s">
        <v>22</v>
      </c>
      <c r="O86" s="59" t="s">
        <v>23</v>
      </c>
      <c r="P86" s="59" t="s">
        <v>24</v>
      </c>
      <c r="Q86" s="59" t="s">
        <v>25</v>
      </c>
      <c r="R86" s="59" t="s">
        <v>26</v>
      </c>
      <c r="U86">
        <v>1</v>
      </c>
      <c r="V86">
        <v>0.9</v>
      </c>
    </row>
    <row r="87" spans="3:24" x14ac:dyDescent="0.2">
      <c r="C87" s="60">
        <v>1</v>
      </c>
      <c r="D87" s="1">
        <f t="shared" ref="D87:H98" si="35">E87*$I$51</f>
        <v>-2.1881531994766701</v>
      </c>
      <c r="E87" s="1">
        <f t="shared" si="35"/>
        <v>-2.0354913483503907</v>
      </c>
      <c r="F87" s="1">
        <f t="shared" si="35"/>
        <v>-1.8934803240468749</v>
      </c>
      <c r="G87" s="1">
        <f t="shared" si="35"/>
        <v>-1.761377045625</v>
      </c>
      <c r="H87" s="1">
        <f t="shared" si="35"/>
        <v>-1.6384902750000001</v>
      </c>
      <c r="I87" s="65">
        <f t="shared" ref="I87:I98" si="36">I70*V70</f>
        <v>-1.5241770000000001</v>
      </c>
      <c r="J87" s="1">
        <f t="shared" ref="J87:R87" si="37">I87*$I$51</f>
        <v>-1.6384902750000001</v>
      </c>
      <c r="K87" s="1">
        <f t="shared" si="37"/>
        <v>-1.761377045625</v>
      </c>
      <c r="L87" s="1">
        <f t="shared" si="37"/>
        <v>-1.8934803240468749</v>
      </c>
      <c r="M87" s="1">
        <f t="shared" si="37"/>
        <v>-2.0354913483503907</v>
      </c>
      <c r="N87" s="1">
        <f t="shared" si="37"/>
        <v>-2.1881531994766701</v>
      </c>
      <c r="O87" s="1">
        <f t="shared" si="37"/>
        <v>-2.3522646894374204</v>
      </c>
      <c r="P87" s="1">
        <f t="shared" si="37"/>
        <v>-2.528684541145227</v>
      </c>
      <c r="Q87" s="1">
        <f t="shared" si="37"/>
        <v>-2.718335881731119</v>
      </c>
      <c r="R87" s="1">
        <f t="shared" si="37"/>
        <v>-2.9222110728609527</v>
      </c>
      <c r="U87">
        <v>70</v>
      </c>
      <c r="V87">
        <v>1</v>
      </c>
    </row>
    <row r="88" spans="3:24" x14ac:dyDescent="0.2">
      <c r="C88" s="60">
        <v>2</v>
      </c>
      <c r="D88" s="1">
        <f t="shared" si="35"/>
        <v>-4.2656991421758237</v>
      </c>
      <c r="E88" s="1">
        <f t="shared" si="35"/>
        <v>-3.9680922252798361</v>
      </c>
      <c r="F88" s="1">
        <f t="shared" si="35"/>
        <v>-3.6912485816556617</v>
      </c>
      <c r="G88" s="1">
        <f t="shared" si="35"/>
        <v>-3.4337196108424761</v>
      </c>
      <c r="H88" s="1">
        <f t="shared" si="35"/>
        <v>-3.1941577775278849</v>
      </c>
      <c r="I88" s="65">
        <f t="shared" si="36"/>
        <v>-2.971309560491056</v>
      </c>
      <c r="J88" s="1">
        <f t="shared" ref="J88:R88" si="38">I88*$I$51</f>
        <v>-3.1941577775278849</v>
      </c>
      <c r="K88" s="1">
        <f t="shared" si="38"/>
        <v>-3.4337196108424761</v>
      </c>
      <c r="L88" s="1">
        <f t="shared" si="38"/>
        <v>-3.6912485816556617</v>
      </c>
      <c r="M88" s="1">
        <f t="shared" si="38"/>
        <v>-3.9680922252798361</v>
      </c>
      <c r="N88" s="1">
        <f t="shared" si="38"/>
        <v>-4.2656991421758237</v>
      </c>
      <c r="O88" s="1">
        <f t="shared" si="38"/>
        <v>-4.58562657783901</v>
      </c>
      <c r="P88" s="1">
        <f t="shared" si="38"/>
        <v>-4.9295485711769356</v>
      </c>
      <c r="Q88" s="1">
        <f t="shared" si="38"/>
        <v>-5.2992647140152052</v>
      </c>
      <c r="R88" s="1">
        <f t="shared" si="38"/>
        <v>-5.6967095675663453</v>
      </c>
    </row>
    <row r="89" spans="3:24" x14ac:dyDescent="0.2">
      <c r="C89" s="60">
        <v>3</v>
      </c>
      <c r="D89" s="63">
        <f t="shared" si="35"/>
        <v>-6.3565796789179743</v>
      </c>
      <c r="E89" s="63">
        <f t="shared" si="35"/>
        <v>-5.9130973757376504</v>
      </c>
      <c r="F89" s="63">
        <f t="shared" si="35"/>
        <v>-5.5005556983606052</v>
      </c>
      <c r="G89" s="63">
        <f t="shared" si="35"/>
        <v>-5.1167959984749816</v>
      </c>
      <c r="H89" s="63">
        <f t="shared" si="35"/>
        <v>-4.7598102311395181</v>
      </c>
      <c r="I89" s="65">
        <f t="shared" si="36"/>
        <v>-4.427730447571645</v>
      </c>
      <c r="J89" s="63">
        <f t="shared" ref="J89:R89" si="39">I89*$I$51</f>
        <v>-4.7598102311395181</v>
      </c>
      <c r="K89" s="63">
        <f t="shared" si="39"/>
        <v>-5.1167959984749816</v>
      </c>
      <c r="L89" s="63">
        <f t="shared" si="39"/>
        <v>-5.5005556983606052</v>
      </c>
      <c r="M89" s="63">
        <f t="shared" si="39"/>
        <v>-5.9130973757376504</v>
      </c>
      <c r="N89" s="63">
        <f t="shared" si="39"/>
        <v>-6.3565796789179743</v>
      </c>
      <c r="O89" s="63">
        <f t="shared" si="39"/>
        <v>-6.8333231548368216</v>
      </c>
      <c r="P89" s="63">
        <f t="shared" si="39"/>
        <v>-7.345822391449583</v>
      </c>
      <c r="Q89" s="63">
        <f t="shared" si="39"/>
        <v>-7.8967590708083018</v>
      </c>
      <c r="R89" s="63">
        <f t="shared" si="39"/>
        <v>-8.4890160011189248</v>
      </c>
    </row>
    <row r="90" spans="3:24" x14ac:dyDescent="0.2">
      <c r="C90" s="60">
        <v>4</v>
      </c>
      <c r="D90" s="1">
        <f t="shared" si="35"/>
        <v>-8.4608269078354077</v>
      </c>
      <c r="E90" s="1">
        <f t="shared" si="35"/>
        <v>-7.8705366584515417</v>
      </c>
      <c r="F90" s="1">
        <f t="shared" si="35"/>
        <v>-7.3214294497223644</v>
      </c>
      <c r="G90" s="1">
        <f t="shared" si="35"/>
        <v>-6.8106320462533629</v>
      </c>
      <c r="H90" s="1">
        <f t="shared" si="35"/>
        <v>-6.3354716709333614</v>
      </c>
      <c r="I90" s="65">
        <f t="shared" si="36"/>
        <v>-5.8934620194728948</v>
      </c>
      <c r="J90" s="1">
        <f t="shared" ref="J90:R90" si="40">I90*$I$51</f>
        <v>-6.3354716709333614</v>
      </c>
      <c r="K90" s="1">
        <f t="shared" si="40"/>
        <v>-6.8106320462533629</v>
      </c>
      <c r="L90" s="1">
        <f t="shared" si="40"/>
        <v>-7.3214294497223644</v>
      </c>
      <c r="M90" s="1">
        <f t="shared" si="40"/>
        <v>-7.8705366584515417</v>
      </c>
      <c r="N90" s="1">
        <f t="shared" si="40"/>
        <v>-8.4608269078354077</v>
      </c>
      <c r="O90" s="1">
        <f t="shared" si="40"/>
        <v>-9.0953889259230625</v>
      </c>
      <c r="P90" s="1">
        <f t="shared" si="40"/>
        <v>-9.7775430953672924</v>
      </c>
      <c r="Q90" s="1">
        <f t="shared" si="40"/>
        <v>-10.510858827519838</v>
      </c>
      <c r="R90" s="1">
        <f t="shared" si="40"/>
        <v>-11.299173239583826</v>
      </c>
    </row>
    <row r="91" spans="3:24" x14ac:dyDescent="0.2">
      <c r="C91" s="60">
        <v>5</v>
      </c>
      <c r="D91" s="1">
        <f t="shared" si="35"/>
        <v>-10.578472927060412</v>
      </c>
      <c r="E91" s="1">
        <f t="shared" si="35"/>
        <v>-9.8404399321492217</v>
      </c>
      <c r="F91" s="1">
        <f t="shared" si="35"/>
        <v>-9.153897611301602</v>
      </c>
      <c r="G91" s="1">
        <f t="shared" si="35"/>
        <v>-8.5152535919084666</v>
      </c>
      <c r="H91" s="1">
        <f t="shared" si="35"/>
        <v>-7.9211661320078761</v>
      </c>
      <c r="I91" s="65">
        <f t="shared" si="36"/>
        <v>-7.3685266344259315</v>
      </c>
      <c r="J91" s="1">
        <f t="shared" ref="J91:R91" si="41">I91*$I$51</f>
        <v>-7.9211661320078761</v>
      </c>
      <c r="K91" s="1">
        <f t="shared" si="41"/>
        <v>-8.5152535919084666</v>
      </c>
      <c r="L91" s="1">
        <f t="shared" si="41"/>
        <v>-9.153897611301602</v>
      </c>
      <c r="M91" s="1">
        <f t="shared" si="41"/>
        <v>-9.8404399321492217</v>
      </c>
      <c r="N91" s="1">
        <f t="shared" si="41"/>
        <v>-10.578472927060412</v>
      </c>
      <c r="O91" s="1">
        <f t="shared" si="41"/>
        <v>-11.371858396589943</v>
      </c>
      <c r="P91" s="1">
        <f t="shared" si="41"/>
        <v>-12.224747776334189</v>
      </c>
      <c r="Q91" s="1">
        <f t="shared" si="41"/>
        <v>-13.141603859559252</v>
      </c>
      <c r="R91" s="1">
        <f t="shared" si="41"/>
        <v>-14.127224149026196</v>
      </c>
    </row>
    <row r="92" spans="3:24" x14ac:dyDescent="0.2">
      <c r="C92" s="60">
        <v>10</v>
      </c>
      <c r="D92" s="63">
        <f t="shared" si="35"/>
        <v>-21.368808312429209</v>
      </c>
      <c r="E92" s="63">
        <f t="shared" si="35"/>
        <v>-19.877961220864382</v>
      </c>
      <c r="F92" s="63">
        <f t="shared" si="35"/>
        <v>-18.491126717083148</v>
      </c>
      <c r="G92" s="63">
        <f t="shared" si="35"/>
        <v>-17.201048108914556</v>
      </c>
      <c r="H92" s="63">
        <f t="shared" si="35"/>
        <v>-16.000974985036798</v>
      </c>
      <c r="I92" s="65">
        <f t="shared" si="36"/>
        <v>-14.884627893057486</v>
      </c>
      <c r="J92" s="63">
        <f t="shared" ref="J92:R92" si="42">I92*$I$51</f>
        <v>-16.000974985036798</v>
      </c>
      <c r="K92" s="63">
        <f t="shared" si="42"/>
        <v>-17.201048108914556</v>
      </c>
      <c r="L92" s="63">
        <f t="shared" si="42"/>
        <v>-18.491126717083148</v>
      </c>
      <c r="M92" s="63">
        <f t="shared" si="42"/>
        <v>-19.877961220864382</v>
      </c>
      <c r="N92" s="63">
        <f t="shared" si="42"/>
        <v>-21.368808312429209</v>
      </c>
      <c r="O92" s="63">
        <f t="shared" si="42"/>
        <v>-22.971468935861399</v>
      </c>
      <c r="P92" s="63">
        <f t="shared" si="42"/>
        <v>-24.694329106051004</v>
      </c>
      <c r="Q92" s="63">
        <f t="shared" si="42"/>
        <v>-26.546403789004827</v>
      </c>
      <c r="R92" s="63">
        <f t="shared" si="42"/>
        <v>-28.537384073180188</v>
      </c>
    </row>
    <row r="93" spans="3:24" x14ac:dyDescent="0.2">
      <c r="C93" s="60">
        <v>20</v>
      </c>
      <c r="D93" s="1">
        <f t="shared" si="35"/>
        <v>-43.972844782301507</v>
      </c>
      <c r="E93" s="1">
        <f t="shared" si="35"/>
        <v>-40.904971890513032</v>
      </c>
      <c r="F93" s="1">
        <f t="shared" si="35"/>
        <v>-38.051136642337703</v>
      </c>
      <c r="G93" s="1">
        <f t="shared" si="35"/>
        <v>-35.396406178918795</v>
      </c>
      <c r="H93" s="1">
        <f t="shared" si="35"/>
        <v>-32.926889468761672</v>
      </c>
      <c r="I93" s="65">
        <f t="shared" si="36"/>
        <v>-30.629664622103885</v>
      </c>
      <c r="J93" s="1">
        <f t="shared" ref="J93:R93" si="43">I93*$I$51</f>
        <v>-32.926889468761672</v>
      </c>
      <c r="K93" s="1">
        <f t="shared" si="43"/>
        <v>-35.396406178918795</v>
      </c>
      <c r="L93" s="1">
        <f t="shared" si="43"/>
        <v>-38.051136642337703</v>
      </c>
      <c r="M93" s="1">
        <f t="shared" si="43"/>
        <v>-40.904971890513032</v>
      </c>
      <c r="N93" s="1">
        <f t="shared" si="43"/>
        <v>-43.972844782301507</v>
      </c>
      <c r="O93" s="1">
        <f t="shared" si="43"/>
        <v>-47.270808140974118</v>
      </c>
      <c r="P93" s="1">
        <f t="shared" si="43"/>
        <v>-50.816118751547172</v>
      </c>
      <c r="Q93" s="1">
        <f t="shared" si="43"/>
        <v>-54.627327657913206</v>
      </c>
      <c r="R93" s="1">
        <f t="shared" si="43"/>
        <v>-58.724377232256693</v>
      </c>
    </row>
    <row r="94" spans="3:24" x14ac:dyDescent="0.2">
      <c r="C94" s="60">
        <v>30</v>
      </c>
      <c r="D94" s="1">
        <f t="shared" si="35"/>
        <v>-67.619648673487788</v>
      </c>
      <c r="E94" s="1">
        <f t="shared" si="35"/>
        <v>-62.901998766035149</v>
      </c>
      <c r="F94" s="1">
        <f t="shared" si="35"/>
        <v>-58.513487224218743</v>
      </c>
      <c r="G94" s="1">
        <f t="shared" si="35"/>
        <v>-54.431150906249997</v>
      </c>
      <c r="H94" s="1">
        <f t="shared" si="35"/>
        <v>-50.63362875</v>
      </c>
      <c r="I94" s="65">
        <f t="shared" si="36"/>
        <v>-47.101050000000001</v>
      </c>
      <c r="J94" s="1">
        <f t="shared" ref="J94:R94" si="44">I94*$I$51</f>
        <v>-50.63362875</v>
      </c>
      <c r="K94" s="1">
        <f t="shared" si="44"/>
        <v>-54.431150906249997</v>
      </c>
      <c r="L94" s="1">
        <f t="shared" si="44"/>
        <v>-58.513487224218743</v>
      </c>
      <c r="M94" s="1">
        <f t="shared" si="44"/>
        <v>-62.901998766035149</v>
      </c>
      <c r="N94" s="1">
        <f t="shared" si="44"/>
        <v>-67.619648673487788</v>
      </c>
      <c r="O94" s="1">
        <f t="shared" si="44"/>
        <v>-72.691122323999366</v>
      </c>
      <c r="P94" s="1">
        <f t="shared" si="44"/>
        <v>-78.142956498299313</v>
      </c>
      <c r="Q94" s="1">
        <f t="shared" si="44"/>
        <v>-84.003678235671757</v>
      </c>
      <c r="R94" s="1">
        <f t="shared" si="44"/>
        <v>-90.303954103347138</v>
      </c>
    </row>
    <row r="95" spans="3:24" x14ac:dyDescent="0.2">
      <c r="C95" s="60">
        <v>40</v>
      </c>
      <c r="D95" s="1">
        <f t="shared" si="35"/>
        <v>-100.49405283203123</v>
      </c>
      <c r="E95" s="1">
        <f t="shared" si="35"/>
        <v>-93.482839843749986</v>
      </c>
      <c r="F95" s="1">
        <f t="shared" si="35"/>
        <v>-86.960781249999997</v>
      </c>
      <c r="G95" s="1">
        <f t="shared" si="35"/>
        <v>-80.893749999999997</v>
      </c>
      <c r="H95" s="1">
        <f t="shared" si="35"/>
        <v>-75.25</v>
      </c>
      <c r="I95" s="65">
        <v>-70</v>
      </c>
      <c r="J95" s="1">
        <f t="shared" ref="J95:R95" si="45">I95*$I$51</f>
        <v>-75.25</v>
      </c>
      <c r="K95" s="1">
        <f t="shared" si="45"/>
        <v>-80.893749999999997</v>
      </c>
      <c r="L95" s="1">
        <f t="shared" si="45"/>
        <v>-86.960781249999997</v>
      </c>
      <c r="M95" s="1">
        <f t="shared" si="45"/>
        <v>-93.482839843749986</v>
      </c>
      <c r="N95" s="1">
        <f t="shared" si="45"/>
        <v>-100.49405283203123</v>
      </c>
      <c r="O95" s="1">
        <f t="shared" si="45"/>
        <v>-108.03110679443357</v>
      </c>
      <c r="P95" s="1">
        <f t="shared" si="45"/>
        <v>-116.13343980401608</v>
      </c>
      <c r="Q95" s="1">
        <f t="shared" si="45"/>
        <v>-124.84344778931728</v>
      </c>
      <c r="R95" s="1">
        <f t="shared" si="45"/>
        <v>-134.20670637351608</v>
      </c>
    </row>
    <row r="96" spans="3:24" x14ac:dyDescent="0.2">
      <c r="C96" s="60">
        <v>50</v>
      </c>
      <c r="D96" s="1">
        <f t="shared" si="35"/>
        <v>-120.26076297560461</v>
      </c>
      <c r="E96" s="1">
        <f t="shared" si="35"/>
        <v>-111.87047718660894</v>
      </c>
      <c r="F96" s="1">
        <f t="shared" si="35"/>
        <v>-104.06556017358972</v>
      </c>
      <c r="G96" s="1">
        <f t="shared" si="35"/>
        <v>-96.805172254502068</v>
      </c>
      <c r="H96" s="1">
        <f t="shared" si="35"/>
        <v>-90.051323027443786</v>
      </c>
      <c r="I96" s="65">
        <f t="shared" si="36"/>
        <v>-83.768672583668646</v>
      </c>
      <c r="J96" s="1">
        <f t="shared" ref="J96:R96" si="46">I96*$I$51</f>
        <v>-90.051323027443786</v>
      </c>
      <c r="K96" s="1">
        <f t="shared" si="46"/>
        <v>-96.805172254502068</v>
      </c>
      <c r="L96" s="1">
        <f t="shared" si="46"/>
        <v>-104.06556017358972</v>
      </c>
      <c r="M96" s="1">
        <f t="shared" si="46"/>
        <v>-111.87047718660894</v>
      </c>
      <c r="N96" s="1">
        <f t="shared" si="46"/>
        <v>-120.26076297560461</v>
      </c>
      <c r="O96" s="1">
        <f t="shared" si="46"/>
        <v>-129.28032019877494</v>
      </c>
      <c r="P96" s="1">
        <f t="shared" si="46"/>
        <v>-138.97634421368306</v>
      </c>
      <c r="Q96" s="1">
        <f t="shared" si="46"/>
        <v>-149.39957002970928</v>
      </c>
      <c r="R96" s="1">
        <f t="shared" si="46"/>
        <v>-160.60453778193747</v>
      </c>
    </row>
    <row r="97" spans="3:18" x14ac:dyDescent="0.2">
      <c r="C97" s="60">
        <v>60</v>
      </c>
      <c r="D97" s="1">
        <f t="shared" si="35"/>
        <v>-148.62233240890049</v>
      </c>
      <c r="E97" s="1">
        <f t="shared" si="35"/>
        <v>-138.2533324733958</v>
      </c>
      <c r="F97" s="1">
        <f t="shared" si="35"/>
        <v>-128.6077511380426</v>
      </c>
      <c r="G97" s="1">
        <f t="shared" si="35"/>
        <v>-119.63511733771406</v>
      </c>
      <c r="H97" s="1">
        <f t="shared" si="35"/>
        <v>-111.28848124438518</v>
      </c>
      <c r="I97" s="65">
        <f t="shared" si="36"/>
        <v>-103.52416859942808</v>
      </c>
      <c r="J97" s="1">
        <f t="shared" ref="J97:R97" si="47">I97*$I$51</f>
        <v>-111.28848124438518</v>
      </c>
      <c r="K97" s="1">
        <f t="shared" si="47"/>
        <v>-119.63511733771406</v>
      </c>
      <c r="L97" s="1">
        <f t="shared" si="47"/>
        <v>-128.6077511380426</v>
      </c>
      <c r="M97" s="1">
        <f t="shared" si="47"/>
        <v>-138.2533324733958</v>
      </c>
      <c r="N97" s="1">
        <f t="shared" si="47"/>
        <v>-148.62233240890049</v>
      </c>
      <c r="O97" s="1">
        <f t="shared" si="47"/>
        <v>-159.76900733956802</v>
      </c>
      <c r="P97" s="1">
        <f t="shared" si="47"/>
        <v>-171.75168289003562</v>
      </c>
      <c r="Q97" s="1">
        <f t="shared" si="47"/>
        <v>-184.63305910678829</v>
      </c>
      <c r="R97" s="1">
        <f t="shared" si="47"/>
        <v>-198.48053853979741</v>
      </c>
    </row>
    <row r="98" spans="3:18" x14ac:dyDescent="0.2">
      <c r="C98" s="60">
        <v>70</v>
      </c>
      <c r="D98" s="63">
        <f t="shared" si="35"/>
        <v>-178.50353041377684</v>
      </c>
      <c r="E98" s="63">
        <f t="shared" si="35"/>
        <v>-166.0497957337459</v>
      </c>
      <c r="F98" s="63">
        <f t="shared" si="35"/>
        <v>-154.46492626394968</v>
      </c>
      <c r="G98" s="63">
        <f t="shared" si="35"/>
        <v>-143.68830350134854</v>
      </c>
      <c r="H98" s="63">
        <f t="shared" si="35"/>
        <v>-133.66353814078934</v>
      </c>
      <c r="I98" s="65">
        <f t="shared" si="36"/>
        <v>-124.33817501468778</v>
      </c>
      <c r="J98" s="63">
        <f t="shared" ref="J98:R98" si="48">I98*$I$51</f>
        <v>-133.66353814078934</v>
      </c>
      <c r="K98" s="63">
        <f t="shared" si="48"/>
        <v>-143.68830350134854</v>
      </c>
      <c r="L98" s="63">
        <f t="shared" si="48"/>
        <v>-154.46492626394968</v>
      </c>
      <c r="M98" s="63">
        <f t="shared" si="48"/>
        <v>-166.0497957337459</v>
      </c>
      <c r="N98" s="63">
        <f t="shared" si="48"/>
        <v>-178.50353041377684</v>
      </c>
      <c r="O98" s="63">
        <f t="shared" si="48"/>
        <v>-191.89129519481011</v>
      </c>
      <c r="P98" s="63">
        <f t="shared" si="48"/>
        <v>-206.28314233442086</v>
      </c>
      <c r="Q98" s="63">
        <f t="shared" si="48"/>
        <v>-221.7543780095024</v>
      </c>
      <c r="R98" s="63">
        <f t="shared" si="48"/>
        <v>-238.38595636021506</v>
      </c>
    </row>
    <row r="99" spans="3:18" x14ac:dyDescent="0.2">
      <c r="C99" s="60"/>
    </row>
    <row r="100" spans="3:18" x14ac:dyDescent="0.2">
      <c r="C100" s="59" t="s">
        <v>31</v>
      </c>
      <c r="D100" s="34">
        <f>I98/I93</f>
        <v>4.0594037364992621</v>
      </c>
    </row>
  </sheetData>
  <pageMargins left="0.4" right="0.46" top="0.68" bottom="0.67" header="0.5" footer="0.5"/>
  <pageSetup scale="81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1.0375_1.075</vt:lpstr>
      <vt:lpstr>1.075</vt:lpstr>
      <vt:lpstr>3_curves</vt:lpstr>
      <vt:lpstr>3_curves_same</vt:lpstr>
      <vt:lpstr>zeta_reb_curve</vt:lpstr>
      <vt:lpstr>'1.0375_1.075'!Print_Area</vt:lpstr>
      <vt:lpstr>'1.075'!Print_Area</vt:lpstr>
      <vt:lpstr>'3_curves'!Print_Area</vt:lpstr>
      <vt:lpstr>'3_curves_same'!Print_Area</vt:lpstr>
      <vt:lpstr>zeta_reb_curve!Print_Area</vt:lpstr>
    </vt:vector>
  </TitlesOfParts>
  <Company>GP Racing,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2017-07-21T15:10:51Z</cp:lastPrinted>
  <dcterms:created xsi:type="dcterms:W3CDTF">2016-07-24T20:30:52Z</dcterms:created>
  <dcterms:modified xsi:type="dcterms:W3CDTF">2018-09-12T17:47:48Z</dcterms:modified>
</cp:coreProperties>
</file>