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p\Documents\Roehrig_Dyno_Runs_13\"/>
    </mc:Choice>
  </mc:AlternateContent>
  <bookViews>
    <workbookView xWindow="0" yWindow="0" windowWidth="19200" windowHeight="8415"/>
  </bookViews>
  <sheets>
    <sheet name="Sheet1" sheetId="1" r:id="rId1"/>
  </sheets>
  <definedNames>
    <definedName name="_xlnm.Print_Area" localSheetId="0">Sheet1!$A$3:$S$45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M44" i="1"/>
  <c r="M43" i="1"/>
  <c r="M42" i="1"/>
  <c r="M37" i="1"/>
  <c r="M38" i="1"/>
  <c r="M39" i="1"/>
  <c r="M40" i="1"/>
  <c r="M36" i="1"/>
  <c r="Q33" i="1"/>
  <c r="P33" i="1"/>
  <c r="S33" i="1" s="1"/>
  <c r="K33" i="1"/>
  <c r="J33" i="1"/>
  <c r="G33" i="1"/>
  <c r="D33" i="1"/>
  <c r="Q32" i="1"/>
  <c r="P32" i="1"/>
  <c r="K32" i="1"/>
  <c r="J32" i="1"/>
  <c r="M32" i="1" s="1"/>
  <c r="G32" i="1"/>
  <c r="D32" i="1"/>
  <c r="Q31" i="1"/>
  <c r="P31" i="1"/>
  <c r="S31" i="1" s="1"/>
  <c r="K31" i="1"/>
  <c r="J31" i="1"/>
  <c r="G31" i="1"/>
  <c r="D31" i="1"/>
  <c r="Q30" i="1"/>
  <c r="P30" i="1"/>
  <c r="K30" i="1"/>
  <c r="J30" i="1"/>
  <c r="M30" i="1" s="1"/>
  <c r="G30" i="1"/>
  <c r="D30" i="1"/>
  <c r="Q29" i="1"/>
  <c r="P29" i="1"/>
  <c r="S29" i="1" s="1"/>
  <c r="K29" i="1"/>
  <c r="J29" i="1"/>
  <c r="G29" i="1"/>
  <c r="D29" i="1"/>
  <c r="Q26" i="1"/>
  <c r="P26" i="1"/>
  <c r="K26" i="1"/>
  <c r="J26" i="1"/>
  <c r="S22" i="1"/>
  <c r="Q22" i="1"/>
  <c r="P22" i="1"/>
  <c r="R22" i="1" s="1"/>
  <c r="M22" i="1"/>
  <c r="K22" i="1"/>
  <c r="J22" i="1"/>
  <c r="L22" i="1" s="1"/>
  <c r="G22" i="1"/>
  <c r="D22" i="1"/>
  <c r="Q21" i="1"/>
  <c r="P21" i="1"/>
  <c r="S21" i="1" s="1"/>
  <c r="K21" i="1"/>
  <c r="J21" i="1"/>
  <c r="G21" i="1"/>
  <c r="D21" i="1"/>
  <c r="S20" i="1"/>
  <c r="Q20" i="1"/>
  <c r="P20" i="1"/>
  <c r="R20" i="1" s="1"/>
  <c r="M20" i="1"/>
  <c r="K20" i="1"/>
  <c r="J20" i="1"/>
  <c r="L20" i="1" s="1"/>
  <c r="G20" i="1"/>
  <c r="D20" i="1"/>
  <c r="Q19" i="1"/>
  <c r="P19" i="1"/>
  <c r="S19" i="1" s="1"/>
  <c r="K19" i="1"/>
  <c r="J19" i="1"/>
  <c r="G19" i="1"/>
  <c r="D19" i="1"/>
  <c r="S18" i="1"/>
  <c r="S23" i="1" s="1"/>
  <c r="Q18" i="1"/>
  <c r="P18" i="1"/>
  <c r="R18" i="1" s="1"/>
  <c r="M18" i="1"/>
  <c r="K18" i="1"/>
  <c r="J18" i="1"/>
  <c r="L18" i="1" s="1"/>
  <c r="G18" i="1"/>
  <c r="D18" i="1"/>
  <c r="Q15" i="1"/>
  <c r="P15" i="1"/>
  <c r="K15" i="1"/>
  <c r="J15" i="1"/>
  <c r="Q11" i="1"/>
  <c r="P11" i="1"/>
  <c r="S11" i="1" s="1"/>
  <c r="K11" i="1"/>
  <c r="J11" i="1"/>
  <c r="G11" i="1"/>
  <c r="D11" i="1"/>
  <c r="Q10" i="1"/>
  <c r="P10" i="1"/>
  <c r="K10" i="1"/>
  <c r="J10" i="1"/>
  <c r="M10" i="1" s="1"/>
  <c r="G10" i="1"/>
  <c r="D10" i="1"/>
  <c r="Q9" i="1"/>
  <c r="P9" i="1"/>
  <c r="S9" i="1" s="1"/>
  <c r="K9" i="1"/>
  <c r="J9" i="1"/>
  <c r="G9" i="1"/>
  <c r="D9" i="1"/>
  <c r="Q8" i="1"/>
  <c r="P8" i="1"/>
  <c r="K8" i="1"/>
  <c r="J8" i="1"/>
  <c r="M8" i="1" s="1"/>
  <c r="G8" i="1"/>
  <c r="D8" i="1"/>
  <c r="Q7" i="1"/>
  <c r="P7" i="1"/>
  <c r="S7" i="1" s="1"/>
  <c r="K7" i="1"/>
  <c r="J7" i="1"/>
  <c r="G7" i="1"/>
  <c r="D7" i="1"/>
  <c r="Q4" i="1"/>
  <c r="P4" i="1"/>
  <c r="K4" i="1"/>
  <c r="J4" i="1"/>
  <c r="M7" i="1" l="1"/>
  <c r="S8" i="1"/>
  <c r="M9" i="1"/>
  <c r="M12" i="1" s="1"/>
  <c r="S10" i="1"/>
  <c r="M11" i="1"/>
  <c r="M19" i="1"/>
  <c r="M23" i="1" s="1"/>
  <c r="M21" i="1"/>
  <c r="M29" i="1"/>
  <c r="S30" i="1"/>
  <c r="M31" i="1"/>
  <c r="M34" i="1" s="1"/>
  <c r="S32" i="1"/>
  <c r="S34" i="1" s="1"/>
  <c r="M33" i="1"/>
  <c r="L7" i="1"/>
  <c r="R7" i="1"/>
  <c r="L9" i="1"/>
  <c r="R9" i="1"/>
  <c r="L11" i="1"/>
  <c r="R11" i="1"/>
  <c r="L29" i="1"/>
  <c r="R29" i="1"/>
  <c r="L31" i="1"/>
  <c r="R31" i="1"/>
  <c r="L33" i="1"/>
  <c r="R33" i="1"/>
  <c r="S12" i="1"/>
  <c r="L8" i="1"/>
  <c r="R8" i="1"/>
  <c r="L10" i="1"/>
  <c r="R10" i="1"/>
  <c r="L19" i="1"/>
  <c r="R19" i="1"/>
  <c r="L21" i="1"/>
  <c r="R21" i="1"/>
  <c r="L30" i="1"/>
  <c r="R30" i="1"/>
  <c r="L32" i="1"/>
  <c r="R32" i="1"/>
</calcChain>
</file>

<file path=xl/sharedStrings.xml><?xml version="1.0" encoding="utf-8"?>
<sst xmlns="http://schemas.openxmlformats.org/spreadsheetml/2006/main" count="65" uniqueCount="27">
  <si>
    <t xml:space="preserve"> 16fc450, 2234 in 2016 body as delivered, 2235 in 2015 body, compare same reb in 2016 and 2015 body</t>
  </si>
  <si>
    <t>gas 53 of 69    pg 2</t>
  </si>
  <si>
    <t>gas 64 of 73    pg 1</t>
  </si>
  <si>
    <t>ips</t>
  </si>
  <si>
    <t>ro wogas</t>
  </si>
  <si>
    <t>ro wgas</t>
  </si>
  <si>
    <t xml:space="preserve"> lb diff</t>
  </si>
  <si>
    <t xml:space="preserve"> % diff</t>
  </si>
  <si>
    <t xml:space="preserve"> 16fc450 as delivered, see how much force drops between run 1 and run 2 </t>
  </si>
  <si>
    <t xml:space="preserve"> CONCLUSION, reb drops 4% </t>
  </si>
  <si>
    <t>gas60 of 69    pg 2</t>
  </si>
  <si>
    <t>gas 60 of 39    pg 2</t>
  </si>
  <si>
    <t>ro wogas-1</t>
  </si>
  <si>
    <t>ro wgas-1</t>
  </si>
  <si>
    <t>ro wogas-2</t>
  </si>
  <si>
    <t>ro wgas-2</t>
  </si>
  <si>
    <t xml:space="preserve"> 16fc450 as delivered, 2234 with gas 53 of 69 vs 2310 with gas 60 of 69, see how much reb differs between these two shocks</t>
  </si>
  <si>
    <t xml:space="preserve"> add =</t>
  </si>
  <si>
    <t>vdb / excel  / supermoto_reb_for_2016_part1.xlsx</t>
  </si>
  <si>
    <t>Based on 1922 and 1923, supermoto reb for</t>
  </si>
  <si>
    <t>2015 was about 30-40% stiffer than stock.</t>
  </si>
  <si>
    <t>For 2016, we want 20-25% stiffer so we can</t>
  </si>
  <si>
    <t>run the reb clicker in and get more ls comp.</t>
  </si>
  <si>
    <t>We don't need hs reb this stiff.</t>
  </si>
  <si>
    <t>16 reb is more progressive, probably</t>
  </si>
  <si>
    <t>due to piston design.we don't need</t>
  </si>
  <si>
    <t xml:space="preserve"> x 1.3 just for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</si>
</sst>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9933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5" xfId="0" applyBorder="1"/>
    <xf numFmtId="0" fontId="5" fillId="0" borderId="0" xfId="0" quotePrefix="1" applyFont="1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8" fillId="0" borderId="2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5" fillId="0" borderId="0" xfId="0" applyFon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quotePrefix="1" applyBorder="1" applyAlignment="1">
      <alignment horizontal="left"/>
    </xf>
    <xf numFmtId="0" fontId="0" fillId="0" borderId="0" xfId="0" quotePrefix="1" applyAlignment="1">
      <alignment horizontal="left"/>
    </xf>
    <xf numFmtId="1" fontId="0" fillId="2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39</xdr:row>
      <xdr:rowOff>107155</xdr:rowOff>
    </xdr:from>
    <xdr:to>
      <xdr:col>14</xdr:col>
      <xdr:colOff>488156</xdr:colOff>
      <xdr:row>39</xdr:row>
      <xdr:rowOff>107155</xdr:rowOff>
    </xdr:to>
    <xdr:cxnSp macro="">
      <xdr:nvCxnSpPr>
        <xdr:cNvPr id="5" name="Straight Arrow Connector 4"/>
        <xdr:cNvCxnSpPr/>
      </xdr:nvCxnSpPr>
      <xdr:spPr>
        <a:xfrm flipH="1">
          <a:off x="7667625" y="7536655"/>
          <a:ext cx="5834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211931</xdr:colOff>
      <xdr:row>41</xdr:row>
      <xdr:rowOff>104774</xdr:rowOff>
    </xdr:from>
    <xdr:to>
      <xdr:col>14</xdr:col>
      <xdr:colOff>461962</xdr:colOff>
      <xdr:row>41</xdr:row>
      <xdr:rowOff>104774</xdr:rowOff>
    </xdr:to>
    <xdr:cxnSp macro="">
      <xdr:nvCxnSpPr>
        <xdr:cNvPr id="6" name="Straight Arrow Connector 5"/>
        <xdr:cNvCxnSpPr/>
      </xdr:nvCxnSpPr>
      <xdr:spPr>
        <a:xfrm flipH="1">
          <a:off x="7641431" y="7915274"/>
          <a:ext cx="5834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3:S45"/>
  <sheetViews>
    <sheetView showGridLines="0" tabSelected="1" zoomScale="80" zoomScaleNormal="80" workbookViewId="0">
      <selection activeCell="A2" sqref="A2"/>
    </sheetView>
  </sheetViews>
  <sheetFormatPr defaultRowHeight="15" x14ac:dyDescent="0.25"/>
  <cols>
    <col min="4" max="4" width="7.85546875" customWidth="1"/>
    <col min="7" max="7" width="7.85546875" customWidth="1"/>
    <col min="8" max="8" width="4.7109375" customWidth="1"/>
    <col min="14" max="14" width="5" customWidth="1"/>
  </cols>
  <sheetData>
    <row r="3" spans="1:19" x14ac:dyDescent="0.25">
      <c r="A3" s="1"/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7" t="s">
        <v>18</v>
      </c>
      <c r="O3" s="3"/>
      <c r="P3" s="3"/>
      <c r="Q3" s="3"/>
      <c r="R3" s="3"/>
      <c r="S3" s="4"/>
    </row>
    <row r="4" spans="1:19" x14ac:dyDescent="0.25">
      <c r="A4" s="5"/>
      <c r="B4" s="6">
        <v>2234</v>
      </c>
      <c r="C4" s="7">
        <v>2234</v>
      </c>
      <c r="D4" s="8"/>
      <c r="E4" s="6">
        <v>2235</v>
      </c>
      <c r="F4" s="7">
        <v>2235</v>
      </c>
      <c r="G4" s="8"/>
      <c r="H4" s="8"/>
      <c r="I4" s="9"/>
      <c r="J4" s="9">
        <f>B4</f>
        <v>2234</v>
      </c>
      <c r="K4" s="9">
        <f>E4</f>
        <v>2235</v>
      </c>
      <c r="L4" s="8"/>
      <c r="M4" s="8"/>
      <c r="N4" s="8"/>
      <c r="O4" s="9"/>
      <c r="P4" s="10">
        <f>C4</f>
        <v>2234</v>
      </c>
      <c r="Q4" s="10">
        <f>F4</f>
        <v>2235</v>
      </c>
      <c r="R4" s="8"/>
      <c r="S4" s="11"/>
    </row>
    <row r="5" spans="1:19" x14ac:dyDescent="0.25">
      <c r="A5" s="5"/>
      <c r="B5" s="12" t="s">
        <v>1</v>
      </c>
      <c r="C5" s="10"/>
      <c r="D5" s="8"/>
      <c r="E5" s="12" t="s">
        <v>2</v>
      </c>
      <c r="F5" s="10"/>
      <c r="G5" s="8"/>
      <c r="H5" s="8"/>
      <c r="I5" s="9"/>
      <c r="J5" s="9"/>
      <c r="K5" s="9"/>
      <c r="L5" s="8"/>
      <c r="M5" s="8"/>
      <c r="N5" s="8"/>
      <c r="O5" s="9"/>
      <c r="P5" s="10"/>
      <c r="Q5" s="10"/>
      <c r="R5" s="8"/>
      <c r="S5" s="11"/>
    </row>
    <row r="6" spans="1:19" x14ac:dyDescent="0.25">
      <c r="A6" s="5" t="s">
        <v>3</v>
      </c>
      <c r="B6" s="13" t="s">
        <v>4</v>
      </c>
      <c r="C6" s="14" t="s">
        <v>5</v>
      </c>
      <c r="D6" s="8"/>
      <c r="E6" s="13" t="s">
        <v>4</v>
      </c>
      <c r="F6" s="14" t="s">
        <v>5</v>
      </c>
      <c r="G6" s="8"/>
      <c r="H6" s="8"/>
      <c r="I6" s="9" t="s">
        <v>3</v>
      </c>
      <c r="J6" s="13" t="s">
        <v>4</v>
      </c>
      <c r="K6" s="13" t="s">
        <v>4</v>
      </c>
      <c r="L6" s="15" t="s">
        <v>6</v>
      </c>
      <c r="M6" s="15" t="s">
        <v>7</v>
      </c>
      <c r="N6" s="8"/>
      <c r="O6" s="9" t="s">
        <v>3</v>
      </c>
      <c r="P6" s="14" t="s">
        <v>5</v>
      </c>
      <c r="Q6" s="14" t="s">
        <v>5</v>
      </c>
      <c r="R6" s="15" t="s">
        <v>6</v>
      </c>
      <c r="S6" s="16" t="s">
        <v>7</v>
      </c>
    </row>
    <row r="7" spans="1:19" x14ac:dyDescent="0.25">
      <c r="A7" s="17">
        <v>5</v>
      </c>
      <c r="B7" s="18">
        <v>140</v>
      </c>
      <c r="C7" s="19">
        <v>71</v>
      </c>
      <c r="D7" s="15">
        <f>B7-C7</f>
        <v>69</v>
      </c>
      <c r="E7" s="18">
        <v>138</v>
      </c>
      <c r="F7" s="19">
        <v>65</v>
      </c>
      <c r="G7" s="15">
        <f>E7-F7</f>
        <v>73</v>
      </c>
      <c r="H7" s="8"/>
      <c r="I7" s="20">
        <v>5</v>
      </c>
      <c r="J7" s="20">
        <f>B7</f>
        <v>140</v>
      </c>
      <c r="K7" s="20">
        <f>E7</f>
        <v>138</v>
      </c>
      <c r="L7" s="21">
        <f t="shared" ref="L7:L11" si="0">J7-K7</f>
        <v>2</v>
      </c>
      <c r="M7" s="22">
        <f t="shared" ref="M7:M11" si="1">J7/K7</f>
        <v>1.0144927536231885</v>
      </c>
      <c r="N7" s="8"/>
      <c r="O7" s="20">
        <v>5</v>
      </c>
      <c r="P7" s="23">
        <f>C7</f>
        <v>71</v>
      </c>
      <c r="Q7" s="23">
        <f>F7</f>
        <v>65</v>
      </c>
      <c r="R7" s="21">
        <f t="shared" ref="R7:R11" si="2">P7-Q7</f>
        <v>6</v>
      </c>
      <c r="S7" s="24">
        <f t="shared" ref="S7:S11" si="3">P7/Q7</f>
        <v>1.0923076923076922</v>
      </c>
    </row>
    <row r="8" spans="1:19" x14ac:dyDescent="0.25">
      <c r="A8" s="5">
        <v>10</v>
      </c>
      <c r="B8" s="6">
        <v>296</v>
      </c>
      <c r="C8" s="7">
        <v>227</v>
      </c>
      <c r="D8" s="15">
        <f t="shared" ref="D8:D11" si="4">B8-C8</f>
        <v>69</v>
      </c>
      <c r="E8" s="6">
        <v>289</v>
      </c>
      <c r="F8" s="7">
        <v>216</v>
      </c>
      <c r="G8" s="15">
        <f t="shared" ref="G8:G11" si="5">E8-F8</f>
        <v>73</v>
      </c>
      <c r="H8" s="8"/>
      <c r="I8" s="9">
        <v>10</v>
      </c>
      <c r="J8" s="9">
        <f t="shared" ref="J8:J11" si="6">B8</f>
        <v>296</v>
      </c>
      <c r="K8" s="9">
        <f t="shared" ref="K8:K11" si="7">E8</f>
        <v>289</v>
      </c>
      <c r="L8" s="15">
        <f t="shared" si="0"/>
        <v>7</v>
      </c>
      <c r="M8" s="25">
        <f t="shared" si="1"/>
        <v>1.0242214532871972</v>
      </c>
      <c r="N8" s="8"/>
      <c r="O8" s="9">
        <v>10</v>
      </c>
      <c r="P8" s="10">
        <f t="shared" ref="P8:P11" si="8">C8</f>
        <v>227</v>
      </c>
      <c r="Q8" s="10">
        <f t="shared" ref="Q8:Q11" si="9">F8</f>
        <v>216</v>
      </c>
      <c r="R8" s="15">
        <f t="shared" si="2"/>
        <v>11</v>
      </c>
      <c r="S8" s="26">
        <f t="shared" si="3"/>
        <v>1.0509259259259258</v>
      </c>
    </row>
    <row r="9" spans="1:19" x14ac:dyDescent="0.25">
      <c r="A9" s="5">
        <v>20</v>
      </c>
      <c r="B9" s="6">
        <v>649</v>
      </c>
      <c r="C9" s="7">
        <v>580</v>
      </c>
      <c r="D9" s="15">
        <f t="shared" si="4"/>
        <v>69</v>
      </c>
      <c r="E9" s="6">
        <v>632</v>
      </c>
      <c r="F9" s="7">
        <v>559</v>
      </c>
      <c r="G9" s="15">
        <f t="shared" si="5"/>
        <v>73</v>
      </c>
      <c r="H9" s="8"/>
      <c r="I9" s="9">
        <v>20</v>
      </c>
      <c r="J9" s="9">
        <f t="shared" si="6"/>
        <v>649</v>
      </c>
      <c r="K9" s="9">
        <f t="shared" si="7"/>
        <v>632</v>
      </c>
      <c r="L9" s="15">
        <f t="shared" si="0"/>
        <v>17</v>
      </c>
      <c r="M9" s="25">
        <f t="shared" si="1"/>
        <v>1.0268987341772151</v>
      </c>
      <c r="N9" s="8"/>
      <c r="O9" s="9">
        <v>20</v>
      </c>
      <c r="P9" s="10">
        <f t="shared" si="8"/>
        <v>580</v>
      </c>
      <c r="Q9" s="10">
        <f t="shared" si="9"/>
        <v>559</v>
      </c>
      <c r="R9" s="15">
        <f t="shared" si="2"/>
        <v>21</v>
      </c>
      <c r="S9" s="26">
        <f t="shared" si="3"/>
        <v>1.0375670840787119</v>
      </c>
    </row>
    <row r="10" spans="1:19" x14ac:dyDescent="0.25">
      <c r="A10" s="5">
        <v>30</v>
      </c>
      <c r="B10" s="6">
        <v>1073</v>
      </c>
      <c r="C10" s="7">
        <v>1004</v>
      </c>
      <c r="D10" s="15">
        <f t="shared" si="4"/>
        <v>69</v>
      </c>
      <c r="E10" s="6">
        <v>1059</v>
      </c>
      <c r="F10" s="7">
        <v>986</v>
      </c>
      <c r="G10" s="15">
        <f t="shared" si="5"/>
        <v>73</v>
      </c>
      <c r="H10" s="8"/>
      <c r="I10" s="9">
        <v>30</v>
      </c>
      <c r="J10" s="9">
        <f t="shared" si="6"/>
        <v>1073</v>
      </c>
      <c r="K10" s="9">
        <f t="shared" si="7"/>
        <v>1059</v>
      </c>
      <c r="L10" s="15">
        <f t="shared" si="0"/>
        <v>14</v>
      </c>
      <c r="M10" s="25">
        <f t="shared" si="1"/>
        <v>1.0132200188857412</v>
      </c>
      <c r="N10" s="8"/>
      <c r="O10" s="9">
        <v>30</v>
      </c>
      <c r="P10" s="10">
        <f t="shared" si="8"/>
        <v>1004</v>
      </c>
      <c r="Q10" s="10">
        <f t="shared" si="9"/>
        <v>986</v>
      </c>
      <c r="R10" s="15">
        <f t="shared" si="2"/>
        <v>18</v>
      </c>
      <c r="S10" s="26">
        <f t="shared" si="3"/>
        <v>1.0182555780933062</v>
      </c>
    </row>
    <row r="11" spans="1:19" x14ac:dyDescent="0.25">
      <c r="A11" s="27">
        <v>40</v>
      </c>
      <c r="B11" s="28">
        <v>1505</v>
      </c>
      <c r="C11" s="29">
        <v>1436</v>
      </c>
      <c r="D11" s="30">
        <f t="shared" si="4"/>
        <v>69</v>
      </c>
      <c r="E11" s="28">
        <v>1491</v>
      </c>
      <c r="F11" s="29">
        <v>1418</v>
      </c>
      <c r="G11" s="30">
        <f t="shared" si="5"/>
        <v>73</v>
      </c>
      <c r="H11" s="31"/>
      <c r="I11" s="32">
        <v>40</v>
      </c>
      <c r="J11" s="32">
        <f t="shared" si="6"/>
        <v>1505</v>
      </c>
      <c r="K11" s="32">
        <f t="shared" si="7"/>
        <v>1491</v>
      </c>
      <c r="L11" s="33">
        <f t="shared" si="0"/>
        <v>14</v>
      </c>
      <c r="M11" s="34">
        <f t="shared" si="1"/>
        <v>1.0093896713615023</v>
      </c>
      <c r="N11" s="31"/>
      <c r="O11" s="32">
        <v>40</v>
      </c>
      <c r="P11" s="35">
        <f t="shared" si="8"/>
        <v>1436</v>
      </c>
      <c r="Q11" s="35">
        <f t="shared" si="9"/>
        <v>1418</v>
      </c>
      <c r="R11" s="33">
        <f t="shared" si="2"/>
        <v>18</v>
      </c>
      <c r="S11" s="36">
        <f t="shared" si="3"/>
        <v>1.0126939351198871</v>
      </c>
    </row>
    <row r="12" spans="1:19" x14ac:dyDescent="0.25">
      <c r="L12" s="37"/>
      <c r="M12" s="38">
        <f>SUM(M7:M11)/5</f>
        <v>1.0176445262669689</v>
      </c>
      <c r="R12" s="37"/>
      <c r="S12" s="38">
        <f>SUM(S7:S11)/5</f>
        <v>1.0423500431051047</v>
      </c>
    </row>
    <row r="14" spans="1:19" x14ac:dyDescent="0.25">
      <c r="A14" s="1"/>
      <c r="B14" s="2" t="s">
        <v>8</v>
      </c>
      <c r="C14" s="3"/>
      <c r="D14" s="3"/>
      <c r="E14" s="3"/>
      <c r="F14" s="3"/>
      <c r="G14" s="3"/>
      <c r="H14" s="3"/>
      <c r="I14" s="3"/>
      <c r="J14" s="39" t="s">
        <v>9</v>
      </c>
      <c r="K14" s="3"/>
      <c r="L14" s="3"/>
      <c r="M14" s="3"/>
      <c r="N14" s="3"/>
      <c r="O14" s="3"/>
      <c r="P14" s="3"/>
      <c r="Q14" s="3"/>
      <c r="R14" s="3"/>
      <c r="S14" s="4"/>
    </row>
    <row r="15" spans="1:19" x14ac:dyDescent="0.25">
      <c r="A15" s="5"/>
      <c r="B15" s="6">
        <v>2310</v>
      </c>
      <c r="C15" s="7">
        <v>2310</v>
      </c>
      <c r="D15" s="8"/>
      <c r="E15" s="6">
        <v>2310</v>
      </c>
      <c r="F15" s="7">
        <v>2310</v>
      </c>
      <c r="G15" s="8"/>
      <c r="H15" s="8"/>
      <c r="I15" s="9"/>
      <c r="J15" s="9">
        <f>B15</f>
        <v>2310</v>
      </c>
      <c r="K15" s="9">
        <f>E15</f>
        <v>2310</v>
      </c>
      <c r="L15" s="8"/>
      <c r="M15" s="8"/>
      <c r="N15" s="8"/>
      <c r="O15" s="9"/>
      <c r="P15" s="10">
        <f>C15</f>
        <v>2310</v>
      </c>
      <c r="Q15" s="10">
        <f>F15</f>
        <v>2310</v>
      </c>
      <c r="R15" s="8"/>
      <c r="S15" s="11"/>
    </row>
    <row r="16" spans="1:19" x14ac:dyDescent="0.25">
      <c r="A16" s="5"/>
      <c r="B16" s="12" t="s">
        <v>10</v>
      </c>
      <c r="C16" s="10"/>
      <c r="D16" s="8"/>
      <c r="E16" s="12" t="s">
        <v>11</v>
      </c>
      <c r="F16" s="10"/>
      <c r="G16" s="8"/>
      <c r="H16" s="8"/>
      <c r="I16" s="9"/>
      <c r="J16" s="9"/>
      <c r="K16" s="9"/>
      <c r="L16" s="8"/>
      <c r="M16" s="8"/>
      <c r="N16" s="8"/>
      <c r="O16" s="9"/>
      <c r="P16" s="10"/>
      <c r="Q16" s="10"/>
      <c r="R16" s="8"/>
      <c r="S16" s="11"/>
    </row>
    <row r="17" spans="1:19" x14ac:dyDescent="0.25">
      <c r="A17" s="5" t="s">
        <v>3</v>
      </c>
      <c r="B17" s="40" t="s">
        <v>12</v>
      </c>
      <c r="C17" s="41" t="s">
        <v>13</v>
      </c>
      <c r="D17" s="42"/>
      <c r="E17" s="40" t="s">
        <v>14</v>
      </c>
      <c r="F17" s="41" t="s">
        <v>15</v>
      </c>
      <c r="G17" s="8"/>
      <c r="H17" s="8"/>
      <c r="I17" s="9" t="s">
        <v>3</v>
      </c>
      <c r="J17" s="40" t="s">
        <v>12</v>
      </c>
      <c r="K17" s="40" t="s">
        <v>14</v>
      </c>
      <c r="L17" s="15" t="s">
        <v>6</v>
      </c>
      <c r="M17" s="15" t="s">
        <v>7</v>
      </c>
      <c r="N17" s="8"/>
      <c r="O17" s="9" t="s">
        <v>3</v>
      </c>
      <c r="P17" s="41" t="s">
        <v>13</v>
      </c>
      <c r="Q17" s="41" t="s">
        <v>15</v>
      </c>
      <c r="R17" s="15" t="s">
        <v>6</v>
      </c>
      <c r="S17" s="16" t="s">
        <v>7</v>
      </c>
    </row>
    <row r="18" spans="1:19" x14ac:dyDescent="0.25">
      <c r="A18" s="17">
        <v>5</v>
      </c>
      <c r="B18" s="18">
        <v>170</v>
      </c>
      <c r="C18" s="19">
        <v>101</v>
      </c>
      <c r="D18" s="15">
        <f>B18-C18</f>
        <v>69</v>
      </c>
      <c r="E18" s="18">
        <v>164</v>
      </c>
      <c r="F18" s="19">
        <v>95</v>
      </c>
      <c r="G18" s="15">
        <f>E18-F18</f>
        <v>69</v>
      </c>
      <c r="H18" s="8"/>
      <c r="I18" s="20">
        <v>5</v>
      </c>
      <c r="J18" s="20">
        <f>B18</f>
        <v>170</v>
      </c>
      <c r="K18" s="20">
        <f>E18</f>
        <v>164</v>
      </c>
      <c r="L18" s="21">
        <f t="shared" ref="L18:L22" si="10">J18-K18</f>
        <v>6</v>
      </c>
      <c r="M18" s="22">
        <f t="shared" ref="M18:M22" si="11">J18/K18</f>
        <v>1.0365853658536586</v>
      </c>
      <c r="N18" s="8"/>
      <c r="O18" s="20">
        <v>5</v>
      </c>
      <c r="P18" s="23">
        <f>C18</f>
        <v>101</v>
      </c>
      <c r="Q18" s="23">
        <f>F18</f>
        <v>95</v>
      </c>
      <c r="R18" s="21">
        <f t="shared" ref="R18:R22" si="12">P18-Q18</f>
        <v>6</v>
      </c>
      <c r="S18" s="24">
        <f t="shared" ref="S18:S22" si="13">P18/Q18</f>
        <v>1.0631578947368421</v>
      </c>
    </row>
    <row r="19" spans="1:19" x14ac:dyDescent="0.25">
      <c r="A19" s="5">
        <v>10</v>
      </c>
      <c r="B19" s="6">
        <v>344</v>
      </c>
      <c r="C19" s="7">
        <v>275</v>
      </c>
      <c r="D19" s="15">
        <f t="shared" ref="D19:D22" si="14">B19-C19</f>
        <v>69</v>
      </c>
      <c r="E19" s="6">
        <v>331</v>
      </c>
      <c r="F19" s="7">
        <v>262</v>
      </c>
      <c r="G19" s="15">
        <f t="shared" ref="G19:G22" si="15">E19-F19</f>
        <v>69</v>
      </c>
      <c r="H19" s="8"/>
      <c r="I19" s="9">
        <v>10</v>
      </c>
      <c r="J19" s="9">
        <f t="shared" ref="J19:J22" si="16">B19</f>
        <v>344</v>
      </c>
      <c r="K19" s="9">
        <f t="shared" ref="K19:K22" si="17">E19</f>
        <v>331</v>
      </c>
      <c r="L19" s="15">
        <f t="shared" si="10"/>
        <v>13</v>
      </c>
      <c r="M19" s="25">
        <f t="shared" si="11"/>
        <v>1.0392749244712991</v>
      </c>
      <c r="N19" s="8"/>
      <c r="O19" s="9">
        <v>10</v>
      </c>
      <c r="P19" s="10">
        <f t="shared" ref="P19:P22" si="18">C19</f>
        <v>275</v>
      </c>
      <c r="Q19" s="10">
        <f t="shared" ref="Q19:Q22" si="19">F19</f>
        <v>262</v>
      </c>
      <c r="R19" s="15">
        <f t="shared" si="12"/>
        <v>13</v>
      </c>
      <c r="S19" s="26">
        <f t="shared" si="13"/>
        <v>1.0496183206106871</v>
      </c>
    </row>
    <row r="20" spans="1:19" x14ac:dyDescent="0.25">
      <c r="A20" s="5">
        <v>20</v>
      </c>
      <c r="B20" s="6">
        <v>716</v>
      </c>
      <c r="C20" s="7">
        <v>647</v>
      </c>
      <c r="D20" s="15">
        <f t="shared" si="14"/>
        <v>69</v>
      </c>
      <c r="E20" s="6">
        <v>698</v>
      </c>
      <c r="F20" s="7">
        <v>629</v>
      </c>
      <c r="G20" s="15">
        <f t="shared" si="15"/>
        <v>69</v>
      </c>
      <c r="H20" s="8"/>
      <c r="I20" s="9">
        <v>20</v>
      </c>
      <c r="J20" s="9">
        <f t="shared" si="16"/>
        <v>716</v>
      </c>
      <c r="K20" s="9">
        <f t="shared" si="17"/>
        <v>698</v>
      </c>
      <c r="L20" s="15">
        <f t="shared" si="10"/>
        <v>18</v>
      </c>
      <c r="M20" s="25">
        <f t="shared" si="11"/>
        <v>1.0257879656160458</v>
      </c>
      <c r="N20" s="8"/>
      <c r="O20" s="9">
        <v>20</v>
      </c>
      <c r="P20" s="10">
        <f t="shared" si="18"/>
        <v>647</v>
      </c>
      <c r="Q20" s="10">
        <f t="shared" si="19"/>
        <v>629</v>
      </c>
      <c r="R20" s="15">
        <f t="shared" si="12"/>
        <v>18</v>
      </c>
      <c r="S20" s="26">
        <f t="shared" si="13"/>
        <v>1.028616852146264</v>
      </c>
    </row>
    <row r="21" spans="1:19" x14ac:dyDescent="0.25">
      <c r="A21" s="5">
        <v>30</v>
      </c>
      <c r="B21" s="6">
        <v>1172</v>
      </c>
      <c r="C21" s="7">
        <v>1103</v>
      </c>
      <c r="D21" s="15">
        <f t="shared" si="14"/>
        <v>69</v>
      </c>
      <c r="E21" s="6">
        <v>1128</v>
      </c>
      <c r="F21" s="7">
        <v>1059</v>
      </c>
      <c r="G21" s="15">
        <f t="shared" si="15"/>
        <v>69</v>
      </c>
      <c r="H21" s="8"/>
      <c r="I21" s="9">
        <v>30</v>
      </c>
      <c r="J21" s="9">
        <f t="shared" si="16"/>
        <v>1172</v>
      </c>
      <c r="K21" s="9">
        <f t="shared" si="17"/>
        <v>1128</v>
      </c>
      <c r="L21" s="15">
        <f t="shared" si="10"/>
        <v>44</v>
      </c>
      <c r="M21" s="25">
        <f t="shared" si="11"/>
        <v>1.0390070921985815</v>
      </c>
      <c r="N21" s="8"/>
      <c r="O21" s="9">
        <v>30</v>
      </c>
      <c r="P21" s="10">
        <f t="shared" si="18"/>
        <v>1103</v>
      </c>
      <c r="Q21" s="10">
        <f t="shared" si="19"/>
        <v>1059</v>
      </c>
      <c r="R21" s="15">
        <f t="shared" si="12"/>
        <v>44</v>
      </c>
      <c r="S21" s="26">
        <f t="shared" si="13"/>
        <v>1.0415486307837583</v>
      </c>
    </row>
    <row r="22" spans="1:19" x14ac:dyDescent="0.25">
      <c r="A22" s="27">
        <v>40</v>
      </c>
      <c r="B22" s="28">
        <v>1621</v>
      </c>
      <c r="C22" s="29">
        <v>1552</v>
      </c>
      <c r="D22" s="30">
        <f t="shared" si="14"/>
        <v>69</v>
      </c>
      <c r="E22" s="28">
        <v>1572</v>
      </c>
      <c r="F22" s="29">
        <v>1503</v>
      </c>
      <c r="G22" s="30">
        <f t="shared" si="15"/>
        <v>69</v>
      </c>
      <c r="H22" s="31"/>
      <c r="I22" s="32">
        <v>40</v>
      </c>
      <c r="J22" s="32">
        <f t="shared" si="16"/>
        <v>1621</v>
      </c>
      <c r="K22" s="32">
        <f t="shared" si="17"/>
        <v>1572</v>
      </c>
      <c r="L22" s="33">
        <f t="shared" si="10"/>
        <v>49</v>
      </c>
      <c r="M22" s="34">
        <f t="shared" si="11"/>
        <v>1.0311704834605597</v>
      </c>
      <c r="N22" s="31"/>
      <c r="O22" s="32">
        <v>40</v>
      </c>
      <c r="P22" s="35">
        <f t="shared" si="18"/>
        <v>1552</v>
      </c>
      <c r="Q22" s="35">
        <f t="shared" si="19"/>
        <v>1503</v>
      </c>
      <c r="R22" s="33">
        <f t="shared" si="12"/>
        <v>49</v>
      </c>
      <c r="S22" s="36">
        <f t="shared" si="13"/>
        <v>1.0326014637391883</v>
      </c>
    </row>
    <row r="23" spans="1:19" x14ac:dyDescent="0.25">
      <c r="M23" s="43">
        <f>SUM(M18:M22)/5</f>
        <v>1.0343651663200291</v>
      </c>
      <c r="S23" s="43">
        <f>SUM(S18:S22)/5</f>
        <v>1.0431086324033481</v>
      </c>
    </row>
    <row r="25" spans="1:19" x14ac:dyDescent="0.25">
      <c r="A25" s="1"/>
      <c r="B25" s="2" t="s">
        <v>16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1:19" x14ac:dyDescent="0.25">
      <c r="A26" s="5"/>
      <c r="B26" s="6">
        <v>2234</v>
      </c>
      <c r="C26" s="7">
        <v>2234</v>
      </c>
      <c r="D26" s="8"/>
      <c r="E26" s="6">
        <v>2310</v>
      </c>
      <c r="F26" s="7">
        <v>2310</v>
      </c>
      <c r="G26" s="8"/>
      <c r="H26" s="8"/>
      <c r="I26" s="9"/>
      <c r="J26" s="9">
        <f>B26</f>
        <v>2234</v>
      </c>
      <c r="K26" s="9">
        <f>E26</f>
        <v>2310</v>
      </c>
      <c r="L26" s="8"/>
      <c r="M26" s="8"/>
      <c r="N26" s="8"/>
      <c r="O26" s="9"/>
      <c r="P26" s="10">
        <f>C26</f>
        <v>2234</v>
      </c>
      <c r="Q26" s="10">
        <f>F26</f>
        <v>2310</v>
      </c>
      <c r="R26" s="8"/>
      <c r="S26" s="11"/>
    </row>
    <row r="27" spans="1:19" x14ac:dyDescent="0.25">
      <c r="A27" s="5"/>
      <c r="B27" s="12" t="s">
        <v>1</v>
      </c>
      <c r="C27" s="10"/>
      <c r="D27" s="8"/>
      <c r="E27" s="12" t="s">
        <v>11</v>
      </c>
      <c r="F27" s="10"/>
      <c r="G27" s="8"/>
      <c r="H27" s="8"/>
      <c r="I27" s="9"/>
      <c r="J27" s="9"/>
      <c r="K27" s="9"/>
      <c r="L27" s="8"/>
      <c r="M27" s="8"/>
      <c r="N27" s="8"/>
      <c r="O27" s="9"/>
      <c r="P27" s="10"/>
      <c r="Q27" s="10"/>
      <c r="R27" s="8"/>
      <c r="S27" s="11"/>
    </row>
    <row r="28" spans="1:19" x14ac:dyDescent="0.25">
      <c r="A28" s="5" t="s">
        <v>3</v>
      </c>
      <c r="B28" s="13" t="s">
        <v>4</v>
      </c>
      <c r="C28" s="14" t="s">
        <v>5</v>
      </c>
      <c r="D28" s="8"/>
      <c r="E28" s="40" t="s">
        <v>14</v>
      </c>
      <c r="F28" s="41" t="s">
        <v>15</v>
      </c>
      <c r="G28" s="8"/>
      <c r="H28" s="8"/>
      <c r="I28" s="9" t="s">
        <v>3</v>
      </c>
      <c r="J28" s="13" t="s">
        <v>4</v>
      </c>
      <c r="K28" s="13" t="s">
        <v>4</v>
      </c>
      <c r="L28" s="15" t="s">
        <v>6</v>
      </c>
      <c r="M28" s="15" t="s">
        <v>7</v>
      </c>
      <c r="N28" s="8"/>
      <c r="O28" s="9" t="s">
        <v>3</v>
      </c>
      <c r="P28" s="14" t="s">
        <v>5</v>
      </c>
      <c r="Q28" s="14" t="s">
        <v>5</v>
      </c>
      <c r="R28" s="15" t="s">
        <v>6</v>
      </c>
      <c r="S28" s="16" t="s">
        <v>7</v>
      </c>
    </row>
    <row r="29" spans="1:19" x14ac:dyDescent="0.25">
      <c r="A29" s="17">
        <v>5</v>
      </c>
      <c r="B29" s="18">
        <v>140</v>
      </c>
      <c r="C29" s="19">
        <v>71</v>
      </c>
      <c r="D29" s="15">
        <f>B29-C29</f>
        <v>69</v>
      </c>
      <c r="E29" s="18">
        <v>164</v>
      </c>
      <c r="F29" s="19">
        <v>95</v>
      </c>
      <c r="G29" s="15">
        <f>E29-F29</f>
        <v>69</v>
      </c>
      <c r="H29" s="8"/>
      <c r="I29" s="20">
        <v>5</v>
      </c>
      <c r="J29" s="20">
        <f>B29+B$42</f>
        <v>140</v>
      </c>
      <c r="K29" s="20">
        <f>E29</f>
        <v>164</v>
      </c>
      <c r="L29" s="21">
        <f t="shared" ref="L29:L33" si="20">J29-K29</f>
        <v>-24</v>
      </c>
      <c r="M29" s="22">
        <f t="shared" ref="M29:M33" si="21">J29/K29</f>
        <v>0.85365853658536583</v>
      </c>
      <c r="N29" s="8"/>
      <c r="O29" s="20">
        <v>5</v>
      </c>
      <c r="P29" s="23">
        <f>C29</f>
        <v>71</v>
      </c>
      <c r="Q29" s="23">
        <f>F29</f>
        <v>95</v>
      </c>
      <c r="R29" s="21">
        <f t="shared" ref="R29:R33" si="22">P29-Q29</f>
        <v>-24</v>
      </c>
      <c r="S29" s="24">
        <f t="shared" ref="S29:S33" si="23">P29/Q29</f>
        <v>0.74736842105263157</v>
      </c>
    </row>
    <row r="30" spans="1:19" x14ac:dyDescent="0.25">
      <c r="A30" s="5">
        <v>10</v>
      </c>
      <c r="B30" s="6">
        <v>296</v>
      </c>
      <c r="C30" s="7">
        <v>227</v>
      </c>
      <c r="D30" s="15">
        <f t="shared" ref="D30:D33" si="24">B30-C30</f>
        <v>69</v>
      </c>
      <c r="E30" s="6">
        <v>331</v>
      </c>
      <c r="F30" s="7">
        <v>262</v>
      </c>
      <c r="G30" s="15">
        <f t="shared" ref="G30:G33" si="25">E30-F30</f>
        <v>69</v>
      </c>
      <c r="H30" s="8"/>
      <c r="I30" s="9">
        <v>10</v>
      </c>
      <c r="J30" s="9">
        <f t="shared" ref="J30:J33" si="26">B30+B$42</f>
        <v>296</v>
      </c>
      <c r="K30" s="9">
        <f t="shared" ref="K30:K33" si="27">E30</f>
        <v>331</v>
      </c>
      <c r="L30" s="15">
        <f t="shared" si="20"/>
        <v>-35</v>
      </c>
      <c r="M30" s="25">
        <f t="shared" si="21"/>
        <v>0.89425981873111782</v>
      </c>
      <c r="N30" s="8"/>
      <c r="O30" s="9">
        <v>10</v>
      </c>
      <c r="P30" s="10">
        <f t="shared" ref="P30:P33" si="28">C30</f>
        <v>227</v>
      </c>
      <c r="Q30" s="10">
        <f t="shared" ref="Q30:Q33" si="29">F30</f>
        <v>262</v>
      </c>
      <c r="R30" s="15">
        <f t="shared" si="22"/>
        <v>-35</v>
      </c>
      <c r="S30" s="26">
        <f t="shared" si="23"/>
        <v>0.86641221374045807</v>
      </c>
    </row>
    <row r="31" spans="1:19" x14ac:dyDescent="0.25">
      <c r="A31" s="5">
        <v>20</v>
      </c>
      <c r="B31" s="6">
        <v>649</v>
      </c>
      <c r="C31" s="7">
        <v>580</v>
      </c>
      <c r="D31" s="15">
        <f t="shared" si="24"/>
        <v>69</v>
      </c>
      <c r="E31" s="6">
        <v>698</v>
      </c>
      <c r="F31" s="7">
        <v>629</v>
      </c>
      <c r="G31" s="15">
        <f t="shared" si="25"/>
        <v>69</v>
      </c>
      <c r="H31" s="8"/>
      <c r="I31" s="9">
        <v>20</v>
      </c>
      <c r="J31" s="9">
        <f t="shared" si="26"/>
        <v>649</v>
      </c>
      <c r="K31" s="9">
        <f t="shared" si="27"/>
        <v>698</v>
      </c>
      <c r="L31" s="15">
        <f t="shared" si="20"/>
        <v>-49</v>
      </c>
      <c r="M31" s="25">
        <f t="shared" si="21"/>
        <v>0.92979942693409745</v>
      </c>
      <c r="N31" s="8"/>
      <c r="O31" s="9">
        <v>20</v>
      </c>
      <c r="P31" s="10">
        <f t="shared" si="28"/>
        <v>580</v>
      </c>
      <c r="Q31" s="10">
        <f t="shared" si="29"/>
        <v>629</v>
      </c>
      <c r="R31" s="15">
        <f t="shared" si="22"/>
        <v>-49</v>
      </c>
      <c r="S31" s="26">
        <f t="shared" si="23"/>
        <v>0.92209856915739263</v>
      </c>
    </row>
    <row r="32" spans="1:19" x14ac:dyDescent="0.25">
      <c r="A32" s="5">
        <v>30</v>
      </c>
      <c r="B32" s="6">
        <v>1073</v>
      </c>
      <c r="C32" s="7">
        <v>1004</v>
      </c>
      <c r="D32" s="15">
        <f t="shared" si="24"/>
        <v>69</v>
      </c>
      <c r="E32" s="6">
        <v>1128</v>
      </c>
      <c r="F32" s="7">
        <v>1059</v>
      </c>
      <c r="G32" s="15">
        <f t="shared" si="25"/>
        <v>69</v>
      </c>
      <c r="H32" s="8"/>
      <c r="I32" s="9">
        <v>30</v>
      </c>
      <c r="J32" s="9">
        <f t="shared" si="26"/>
        <v>1073</v>
      </c>
      <c r="K32" s="9">
        <f t="shared" si="27"/>
        <v>1128</v>
      </c>
      <c r="L32" s="15">
        <f t="shared" si="20"/>
        <v>-55</v>
      </c>
      <c r="M32" s="25">
        <f t="shared" si="21"/>
        <v>0.95124113475177308</v>
      </c>
      <c r="N32" s="8"/>
      <c r="O32" s="9">
        <v>30</v>
      </c>
      <c r="P32" s="10">
        <f t="shared" si="28"/>
        <v>1004</v>
      </c>
      <c r="Q32" s="10">
        <f t="shared" si="29"/>
        <v>1059</v>
      </c>
      <c r="R32" s="15">
        <f t="shared" si="22"/>
        <v>-55</v>
      </c>
      <c r="S32" s="26">
        <f t="shared" si="23"/>
        <v>0.94806421152030218</v>
      </c>
    </row>
    <row r="33" spans="1:19" x14ac:dyDescent="0.25">
      <c r="A33" s="27">
        <v>40</v>
      </c>
      <c r="B33" s="28">
        <v>1505</v>
      </c>
      <c r="C33" s="29">
        <v>1436</v>
      </c>
      <c r="D33" s="30">
        <f t="shared" si="24"/>
        <v>69</v>
      </c>
      <c r="E33" s="28">
        <v>1572</v>
      </c>
      <c r="F33" s="29">
        <v>1503</v>
      </c>
      <c r="G33" s="30">
        <f t="shared" si="25"/>
        <v>69</v>
      </c>
      <c r="H33" s="31"/>
      <c r="I33" s="32">
        <v>40</v>
      </c>
      <c r="J33" s="32">
        <f>B33+B$42</f>
        <v>1505</v>
      </c>
      <c r="K33" s="32">
        <f t="shared" si="27"/>
        <v>1572</v>
      </c>
      <c r="L33" s="33">
        <f t="shared" si="20"/>
        <v>-67</v>
      </c>
      <c r="M33" s="34">
        <f t="shared" si="21"/>
        <v>0.95737913486005088</v>
      </c>
      <c r="N33" s="31"/>
      <c r="O33" s="32">
        <v>40</v>
      </c>
      <c r="P33" s="35">
        <f t="shared" si="28"/>
        <v>1436</v>
      </c>
      <c r="Q33" s="35">
        <f t="shared" si="29"/>
        <v>1503</v>
      </c>
      <c r="R33" s="33">
        <f t="shared" si="22"/>
        <v>-67</v>
      </c>
      <c r="S33" s="36">
        <f t="shared" si="23"/>
        <v>0.95542248835662014</v>
      </c>
    </row>
    <row r="34" spans="1:19" x14ac:dyDescent="0.25">
      <c r="A34" s="44" t="s">
        <v>17</v>
      </c>
      <c r="B34" s="45">
        <v>0</v>
      </c>
      <c r="J34" s="46"/>
      <c r="M34" s="43">
        <f>SUM(M29:M33)/5</f>
        <v>0.91726761037248095</v>
      </c>
      <c r="S34" s="43">
        <f>SUM(S29:S33)/5</f>
        <v>0.88787318076548094</v>
      </c>
    </row>
    <row r="36" spans="1:19" x14ac:dyDescent="0.25">
      <c r="C36" s="48" t="s">
        <v>19</v>
      </c>
      <c r="I36" s="20">
        <v>5</v>
      </c>
      <c r="J36" s="20"/>
      <c r="K36" s="20">
        <v>164</v>
      </c>
      <c r="L36" s="20">
        <v>1.2</v>
      </c>
      <c r="M36" s="49">
        <f>K36*L36</f>
        <v>196.79999999999998</v>
      </c>
    </row>
    <row r="37" spans="1:19" x14ac:dyDescent="0.25">
      <c r="C37" t="s">
        <v>20</v>
      </c>
      <c r="I37" s="9">
        <v>10</v>
      </c>
      <c r="J37" s="9"/>
      <c r="K37" s="9">
        <v>331</v>
      </c>
      <c r="L37" s="9">
        <v>1.2</v>
      </c>
      <c r="M37" s="50">
        <f t="shared" ref="M37:M40" si="30">K37*L37</f>
        <v>397.2</v>
      </c>
    </row>
    <row r="38" spans="1:19" x14ac:dyDescent="0.25">
      <c r="I38" s="9">
        <v>20</v>
      </c>
      <c r="J38" s="9"/>
      <c r="K38" s="9">
        <v>698</v>
      </c>
      <c r="L38" s="9">
        <v>1.2</v>
      </c>
      <c r="M38" s="50">
        <f t="shared" si="30"/>
        <v>837.6</v>
      </c>
      <c r="P38" s="48" t="s">
        <v>24</v>
      </c>
    </row>
    <row r="39" spans="1:19" x14ac:dyDescent="0.25">
      <c r="C39" t="s">
        <v>21</v>
      </c>
      <c r="I39" s="9">
        <v>30</v>
      </c>
      <c r="J39" s="9"/>
      <c r="K39" s="9">
        <v>1128</v>
      </c>
      <c r="L39" s="9">
        <v>1.2</v>
      </c>
      <c r="M39" s="50">
        <f t="shared" si="30"/>
        <v>1353.6</v>
      </c>
      <c r="P39" t="s">
        <v>25</v>
      </c>
    </row>
    <row r="40" spans="1:19" x14ac:dyDescent="0.25">
      <c r="C40" t="s">
        <v>22</v>
      </c>
      <c r="I40" s="32">
        <v>40</v>
      </c>
      <c r="J40" s="32"/>
      <c r="K40" s="32">
        <v>1572</v>
      </c>
      <c r="L40" s="32">
        <v>1.2</v>
      </c>
      <c r="M40" s="51">
        <f t="shared" si="30"/>
        <v>1886.3999999999999</v>
      </c>
      <c r="P40" t="s">
        <v>23</v>
      </c>
    </row>
    <row r="42" spans="1:19" x14ac:dyDescent="0.25">
      <c r="I42" s="20">
        <v>5</v>
      </c>
      <c r="J42" s="20"/>
      <c r="K42" s="20">
        <v>164</v>
      </c>
      <c r="L42" s="20">
        <v>1.3</v>
      </c>
      <c r="M42" s="49">
        <f>K42*L42</f>
        <v>213.20000000000002</v>
      </c>
      <c r="P42" t="s">
        <v>26</v>
      </c>
    </row>
    <row r="43" spans="1:19" x14ac:dyDescent="0.25">
      <c r="I43" s="9">
        <v>10</v>
      </c>
      <c r="J43" s="9"/>
      <c r="K43" s="9">
        <v>331</v>
      </c>
      <c r="L43" s="9">
        <v>1.3</v>
      </c>
      <c r="M43" s="50">
        <f t="shared" ref="M43:M45" si="31">K43*L43</f>
        <v>430.3</v>
      </c>
    </row>
    <row r="44" spans="1:19" x14ac:dyDescent="0.25">
      <c r="I44" s="9">
        <v>20</v>
      </c>
      <c r="J44" s="9"/>
      <c r="K44" s="9">
        <v>698</v>
      </c>
      <c r="L44" s="9">
        <v>1.3</v>
      </c>
      <c r="M44" s="50">
        <f t="shared" si="31"/>
        <v>907.4</v>
      </c>
    </row>
    <row r="45" spans="1:19" x14ac:dyDescent="0.25">
      <c r="I45" s="9">
        <v>30</v>
      </c>
      <c r="J45" s="9"/>
      <c r="K45" s="9">
        <v>1128</v>
      </c>
      <c r="L45" s="9">
        <v>1.3</v>
      </c>
      <c r="M45" s="50">
        <f t="shared" si="31"/>
        <v>1466.4</v>
      </c>
    </row>
  </sheetData>
  <pageMargins left="0.2" right="0.2" top="0.75" bottom="0.75" header="0.3" footer="0.3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shop</dc:creator>
  <cp:lastModifiedBy>shop</cp:lastModifiedBy>
  <cp:lastPrinted>2016-03-22T14:42:05Z</cp:lastPrinted>
  <dcterms:created xsi:type="dcterms:W3CDTF">2016-03-22T14:26:27Z</dcterms:created>
  <dcterms:modified xsi:type="dcterms:W3CDTF">2016-03-22T14:50:08Z</dcterms:modified>
</cp:coreProperties>
</file>