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720" windowHeight="13140" activeTab="2"/>
  </bookViews>
  <sheets>
    <sheet name="timo_wrf450" sheetId="5" r:id="rId1"/>
    <sheet name="sxf450_49-51 (2)" sheetId="7" r:id="rId2"/>
    <sheet name="sxf450_49-51_use" sheetId="1" r:id="rId3"/>
    <sheet name="sxf450_49-51_use (2)" sheetId="8" r:id="rId4"/>
    <sheet name="sxf450_44-56" sheetId="6" r:id="rId5"/>
    <sheet name="Sheet2" sheetId="2" r:id="rId6"/>
    <sheet name="Sheet3" sheetId="3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D32" i="1"/>
  <c r="D33" i="1"/>
  <c r="D29" i="1"/>
  <c r="D30" i="1"/>
  <c r="D31" i="1"/>
  <c r="D28" i="1"/>
  <c r="D34" i="1" l="1"/>
  <c r="X35" i="8"/>
  <c r="V35" i="8"/>
  <c r="S33" i="8"/>
  <c r="V32" i="8"/>
  <c r="V31" i="8"/>
  <c r="V33" i="8" s="1"/>
  <c r="S29" i="8"/>
  <c r="V28" i="8"/>
  <c r="V27" i="8"/>
  <c r="V26" i="8"/>
  <c r="V25" i="8"/>
  <c r="V29" i="8" s="1"/>
  <c r="B25" i="8"/>
  <c r="V24" i="8"/>
  <c r="L24" i="8"/>
  <c r="K23" i="8"/>
  <c r="K25" i="8" s="1"/>
  <c r="H23" i="8"/>
  <c r="H25" i="8" s="1"/>
  <c r="L25" i="8" s="1"/>
  <c r="S22" i="8"/>
  <c r="V22" i="8" s="1"/>
  <c r="V21" i="8"/>
  <c r="T21" i="8"/>
  <c r="L21" i="8"/>
  <c r="V20" i="8"/>
  <c r="T20" i="8"/>
  <c r="B19" i="8"/>
  <c r="S18" i="8"/>
  <c r="V17" i="8"/>
  <c r="V16" i="8"/>
  <c r="V18" i="8" s="1"/>
  <c r="V14" i="8"/>
  <c r="S14" i="8"/>
  <c r="V13" i="8"/>
  <c r="T13" i="8"/>
  <c r="L13" i="8"/>
  <c r="V12" i="8"/>
  <c r="T12" i="8"/>
  <c r="K12" i="8"/>
  <c r="K14" i="8" s="1"/>
  <c r="H12" i="8"/>
  <c r="L12" i="8" s="1"/>
  <c r="L10" i="8"/>
  <c r="L23" i="8" l="1"/>
  <c r="H14" i="8"/>
  <c r="L14" i="8" s="1"/>
  <c r="U31" i="7" l="1"/>
  <c r="R29" i="7"/>
  <c r="U28" i="7"/>
  <c r="U27" i="7"/>
  <c r="U29" i="7" s="1"/>
  <c r="R25" i="7"/>
  <c r="U24" i="7"/>
  <c r="U23" i="7"/>
  <c r="U22" i="7"/>
  <c r="B22" i="7"/>
  <c r="U21" i="7"/>
  <c r="U20" i="7"/>
  <c r="U25" i="7" s="1"/>
  <c r="K20" i="7"/>
  <c r="J19" i="7"/>
  <c r="J21" i="7" s="1"/>
  <c r="H19" i="7"/>
  <c r="R18" i="7"/>
  <c r="U18" i="7" s="1"/>
  <c r="U17" i="7"/>
  <c r="S17" i="7"/>
  <c r="K17" i="7"/>
  <c r="U16" i="7"/>
  <c r="S16" i="7"/>
  <c r="B16" i="7"/>
  <c r="R14" i="7"/>
  <c r="U13" i="7"/>
  <c r="U14" i="7" s="1"/>
  <c r="U12" i="7"/>
  <c r="R10" i="7"/>
  <c r="U9" i="7"/>
  <c r="S9" i="7"/>
  <c r="K9" i="7"/>
  <c r="U8" i="7"/>
  <c r="U10" i="7" s="1"/>
  <c r="S8" i="7"/>
  <c r="J8" i="7"/>
  <c r="J10" i="7" s="1"/>
  <c r="H8" i="7"/>
  <c r="K8" i="7" s="1"/>
  <c r="K6" i="7"/>
  <c r="L13" i="1"/>
  <c r="K19" i="7" l="1"/>
  <c r="H10" i="7"/>
  <c r="K10" i="7" s="1"/>
  <c r="H21" i="7"/>
  <c r="K21" i="7" s="1"/>
  <c r="L24" i="1"/>
  <c r="L21" i="1"/>
  <c r="L10" i="1"/>
  <c r="S33" i="1"/>
  <c r="V32" i="1"/>
  <c r="V17" i="1"/>
  <c r="V16" i="1"/>
  <c r="V18" i="1" s="1"/>
  <c r="S18" i="1"/>
  <c r="S22" i="1" l="1"/>
  <c r="V22" i="1" s="1"/>
  <c r="S14" i="1"/>
  <c r="V35" i="1"/>
  <c r="V31" i="1"/>
  <c r="V33" i="1" s="1"/>
  <c r="V25" i="1"/>
  <c r="V26" i="1"/>
  <c r="V27" i="1"/>
  <c r="V28" i="1"/>
  <c r="V24" i="1"/>
  <c r="S29" i="1"/>
  <c r="V13" i="1"/>
  <c r="V20" i="1"/>
  <c r="V21" i="1"/>
  <c r="V12" i="1"/>
  <c r="T21" i="1"/>
  <c r="T20" i="1"/>
  <c r="T13" i="1"/>
  <c r="T12" i="1"/>
  <c r="V14" i="1" l="1"/>
  <c r="V29" i="1"/>
  <c r="J28" i="6"/>
  <c r="K33" i="6" s="1"/>
  <c r="K35" i="6" s="1"/>
  <c r="K22" i="6"/>
  <c r="K24" i="6" s="1"/>
  <c r="I22" i="6"/>
  <c r="I24" i="6" s="1"/>
  <c r="O18" i="6"/>
  <c r="O12" i="6"/>
  <c r="K11" i="6"/>
  <c r="K13" i="6" s="1"/>
  <c r="I11" i="6"/>
  <c r="I13" i="6" s="1"/>
  <c r="I33" i="6" l="1"/>
  <c r="I35" i="6" s="1"/>
  <c r="O18" i="5"/>
  <c r="O12" i="5"/>
  <c r="K11" i="5"/>
  <c r="K13" i="5" s="1"/>
  <c r="I11" i="5"/>
  <c r="I13" i="5" s="1"/>
  <c r="B19" i="1" l="1"/>
  <c r="K23" i="1" l="1"/>
  <c r="K25" i="1" s="1"/>
  <c r="H23" i="1"/>
  <c r="B25" i="1"/>
  <c r="H25" i="1" l="1"/>
  <c r="L25" i="1" s="1"/>
  <c r="L23" i="1"/>
  <c r="K12" i="1"/>
  <c r="K14" i="1" s="1"/>
  <c r="H12" i="1"/>
  <c r="L12" i="1" s="1"/>
  <c r="H14" i="1" l="1"/>
  <c r="L14" i="1" s="1"/>
</calcChain>
</file>

<file path=xl/sharedStrings.xml><?xml version="1.0" encoding="utf-8"?>
<sst xmlns="http://schemas.openxmlformats.org/spreadsheetml/2006/main" count="250" uniqueCount="78">
  <si>
    <t xml:space="preserve"> 7-26-17</t>
  </si>
  <si>
    <t xml:space="preserve"> extimated front to rear weight bias and unspring weight</t>
  </si>
  <si>
    <t xml:space="preserve"> --&gt; use until we get some measurements</t>
  </si>
  <si>
    <t xml:space="preserve"> wt bike</t>
  </si>
  <si>
    <t xml:space="preserve"> wt rear wheel</t>
  </si>
  <si>
    <t xml:space="preserve"> wt front wheel</t>
  </si>
  <si>
    <t xml:space="preserve"> weight 2 chrome lugs (meas 3.1 lb)</t>
  </si>
  <si>
    <t xml:space="preserve"> est wt brake caliper</t>
  </si>
  <si>
    <t xml:space="preserve"> bike</t>
  </si>
  <si>
    <t xml:space="preserve"> bias</t>
  </si>
  <si>
    <t xml:space="preserve"> front wt</t>
  </si>
  <si>
    <t xml:space="preserve"> rear wt</t>
  </si>
  <si>
    <t xml:space="preserve"> springs</t>
  </si>
  <si>
    <t xml:space="preserve"> swingarm  (8.4)</t>
  </si>
  <si>
    <t xml:space="preserve"> half of chain</t>
  </si>
  <si>
    <t xml:space="preserve"> est weight brake caliper and half link linkage</t>
  </si>
  <si>
    <t xml:space="preserve"> misc</t>
  </si>
  <si>
    <t xml:space="preserve"> For vdb use:</t>
  </si>
  <si>
    <t xml:space="preserve">    30 front wheel</t>
  </si>
  <si>
    <t xml:space="preserve">    85 chassis</t>
  </si>
  <si>
    <t xml:space="preserve">    35 rear wheel</t>
  </si>
  <si>
    <t xml:space="preserve"> chassis</t>
  </si>
  <si>
    <t xml:space="preserve"> rear wheel</t>
  </si>
  <si>
    <t xml:space="preserve"> front wheel</t>
  </si>
  <si>
    <t xml:space="preserve"> --&gt; we measured 16 sxf fe 450</t>
  </si>
  <si>
    <t xml:space="preserve"> 12-5-17, we measured 16 sxf fe 450</t>
  </si>
  <si>
    <t>%</t>
  </si>
  <si>
    <t>front wheel + axel</t>
  </si>
  <si>
    <t>front brake caliper</t>
  </si>
  <si>
    <t>ssf spr</t>
  </si>
  <si>
    <t>stanction tube (1 = 3.3)</t>
  </si>
  <si>
    <t>oil</t>
  </si>
  <si>
    <t xml:space="preserve"> original estimated weights</t>
  </si>
  <si>
    <t>rear wheel + swingarm</t>
  </si>
  <si>
    <t>estimated rear wheel</t>
  </si>
  <si>
    <t xml:space="preserve"> est weight brake caliper and half link link</t>
  </si>
  <si>
    <t>wt lbs</t>
  </si>
  <si>
    <t xml:space="preserve"> bike only</t>
  </si>
  <si>
    <t xml:space="preserve"> bike only front</t>
  </si>
  <si>
    <t xml:space="preserve"> bike only rear</t>
  </si>
  <si>
    <t xml:space="preserve"> bike + kevin rear</t>
  </si>
  <si>
    <t>wt kgf</t>
  </si>
  <si>
    <t xml:space="preserve"> kevin</t>
  </si>
  <si>
    <t xml:space="preserve"> bike + kevin front</t>
  </si>
  <si>
    <t xml:space="preserve"> [unsprung wt]</t>
  </si>
  <si>
    <t xml:space="preserve"> 12-8-17</t>
  </si>
  <si>
    <t xml:space="preserve"> Actual front to rear weight bias and unspring weight.</t>
  </si>
  <si>
    <t xml:space="preserve">      --&gt; vdb lev ratio tab, for the 16-19 KTM 4-stroke use:</t>
  </si>
  <si>
    <t xml:space="preserve">    85 chassis, front and rear</t>
  </si>
  <si>
    <t>wt bias</t>
  </si>
  <si>
    <t xml:space="preserve"> [chassis wt, front and rear]</t>
  </si>
  <si>
    <t xml:space="preserve"> [total weight of bike]</t>
  </si>
  <si>
    <t xml:space="preserve"> [65 + 170 = 235]</t>
  </si>
  <si>
    <t xml:space="preserve"> [65 + 339 = 404]</t>
  </si>
  <si>
    <t xml:space="preserve"> bike + rider</t>
  </si>
  <si>
    <t xml:space="preserve"> [total unsprung wt]</t>
  </si>
  <si>
    <t>&lt;-- front wt --&gt;</t>
  </si>
  <si>
    <t>&lt;- unsprung -&gt;</t>
  </si>
  <si>
    <t>&lt;-- chassis --&gt;</t>
  </si>
  <si>
    <t>&lt;-- f/r bias --&gt;</t>
  </si>
  <si>
    <t xml:space="preserve"> &lt;- front bias</t>
  </si>
  <si>
    <t xml:space="preserve"> &lt;- front wt</t>
  </si>
  <si>
    <t xml:space="preserve"> &lt;- f unsprung</t>
  </si>
  <si>
    <t xml:space="preserve"> &lt;- f chassis</t>
  </si>
  <si>
    <t xml:space="preserve"> rear bias -&gt;</t>
  </si>
  <si>
    <t xml:space="preserve"> rear wt -&gt;</t>
  </si>
  <si>
    <t xml:space="preserve"> r unsprung -&gt;</t>
  </si>
  <si>
    <t xml:space="preserve"> r chassis -&gt;</t>
  </si>
  <si>
    <t xml:space="preserve"> [total weight of bike+rider]</t>
  </si>
  <si>
    <t>SUMMARY: vdb lev ratio tab, 16-20 KTM 4-stroke use:</t>
  </si>
  <si>
    <t>chrome tube (1 = 3.3)</t>
  </si>
  <si>
    <t xml:space="preserve"> weight_bias_front_rear.xlsx</t>
  </si>
  <si>
    <t xml:space="preserve"> est wt brake caliper and half linkage</t>
  </si>
  <si>
    <r>
      <t xml:space="preserve"> original estimated weights </t>
    </r>
    <r>
      <rPr>
        <sz val="10"/>
        <color rgb="FFFF0000"/>
        <rFont val="Arial"/>
        <family val="2"/>
      </rPr>
      <t xml:space="preserve"> [see new to right]</t>
    </r>
  </si>
  <si>
    <t>lb</t>
  </si>
  <si>
    <t>kg</t>
  </si>
  <si>
    <t xml:space="preserve"> &lt;- front kg</t>
  </si>
  <si>
    <t xml:space="preserve"> rear kg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</si>
</sst>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color theme="1"/>
      <name val="Arial"/>
      <family val="2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quotePrefix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/>
    <xf numFmtId="1" fontId="0" fillId="0" borderId="8" xfId="0" applyNumberFormat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/>
    <xf numFmtId="164" fontId="3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0" borderId="0" xfId="0" quotePrefix="1" applyBorder="1" applyAlignment="1">
      <alignment horizontal="left"/>
    </xf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quotePrefix="1" applyFont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4" fillId="0" borderId="0" xfId="0" applyNumberFormat="1" applyFont="1"/>
    <xf numFmtId="0" fontId="5" fillId="0" borderId="0" xfId="0" applyFont="1"/>
    <xf numFmtId="0" fontId="6" fillId="0" borderId="0" xfId="0" quotePrefix="1" applyFont="1" applyAlignment="1">
      <alignment horizontal="right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1" fontId="0" fillId="0" borderId="7" xfId="0" quotePrefix="1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quotePrefix="1" applyFont="1" applyBorder="1" applyAlignment="1">
      <alignment horizontal="right"/>
    </xf>
    <xf numFmtId="0" fontId="8" fillId="0" borderId="0" xfId="0" applyFont="1" applyBorder="1"/>
    <xf numFmtId="0" fontId="7" fillId="0" borderId="0" xfId="0" quotePrefix="1" applyFont="1" applyBorder="1" applyAlignment="1">
      <alignment horizontal="left"/>
    </xf>
    <xf numFmtId="0" fontId="7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2" xfId="0" applyBorder="1"/>
    <xf numFmtId="0" fontId="6" fillId="0" borderId="2" xfId="0" quotePrefix="1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5" fillId="0" borderId="0" xfId="0" applyFont="1" applyBorder="1"/>
    <xf numFmtId="0" fontId="0" fillId="0" borderId="6" xfId="0" applyBorder="1"/>
    <xf numFmtId="0" fontId="0" fillId="0" borderId="7" xfId="0" applyBorder="1"/>
    <xf numFmtId="0" fontId="3" fillId="0" borderId="3" xfId="0" quotePrefix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quotePrefix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164" fontId="0" fillId="0" borderId="19" xfId="0" applyNumberFormat="1" applyBorder="1" applyAlignment="1">
      <alignment horizontal="center"/>
    </xf>
    <xf numFmtId="0" fontId="8" fillId="0" borderId="2" xfId="0" applyFont="1" applyBorder="1"/>
    <xf numFmtId="0" fontId="0" fillId="0" borderId="4" xfId="0" quotePrefix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4" xfId="0" applyFont="1" applyBorder="1"/>
    <xf numFmtId="1" fontId="0" fillId="0" borderId="0" xfId="0" applyNumberFormat="1" applyBorder="1" applyAlignment="1">
      <alignment horizontal="center"/>
    </xf>
    <xf numFmtId="0" fontId="0" fillId="0" borderId="21" xfId="0" applyBorder="1"/>
    <xf numFmtId="0" fontId="0" fillId="0" borderId="20" xfId="0" quotePrefix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4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311727</xdr:colOff>
      <xdr:row>10</xdr:row>
      <xdr:rowOff>17319</xdr:rowOff>
    </xdr:from>
    <xdr:to>
      <xdr:col>10</xdr:col>
      <xdr:colOff>311727</xdr:colOff>
      <xdr:row>10</xdr:row>
      <xdr:rowOff>90471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6474402" y="1646094"/>
          <a:ext cx="0" cy="73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311727</xdr:colOff>
      <xdr:row>10</xdr:row>
      <xdr:rowOff>95251</xdr:rowOff>
    </xdr:from>
    <xdr:to>
      <xdr:col>10</xdr:col>
      <xdr:colOff>562840</xdr:colOff>
      <xdr:row>10</xdr:row>
      <xdr:rowOff>95251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6474402" y="1724026"/>
          <a:ext cx="251113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311727</xdr:colOff>
      <xdr:row>21</xdr:row>
      <xdr:rowOff>17319</xdr:rowOff>
    </xdr:from>
    <xdr:to>
      <xdr:col>10</xdr:col>
      <xdr:colOff>311727</xdr:colOff>
      <xdr:row>21</xdr:row>
      <xdr:rowOff>90471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6474402" y="3427269"/>
          <a:ext cx="0" cy="73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311727</xdr:colOff>
      <xdr:row>21</xdr:row>
      <xdr:rowOff>95251</xdr:rowOff>
    </xdr:from>
    <xdr:to>
      <xdr:col>10</xdr:col>
      <xdr:colOff>562840</xdr:colOff>
      <xdr:row>21</xdr:row>
      <xdr:rowOff>95251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6474402" y="3505201"/>
          <a:ext cx="251113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311727</xdr:colOff>
      <xdr:row>14</xdr:row>
      <xdr:rowOff>17319</xdr:rowOff>
    </xdr:from>
    <xdr:to>
      <xdr:col>11</xdr:col>
      <xdr:colOff>311727</xdr:colOff>
      <xdr:row>14</xdr:row>
      <xdr:rowOff>90471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6173932" y="1835728"/>
          <a:ext cx="0" cy="73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311727</xdr:colOff>
      <xdr:row>14</xdr:row>
      <xdr:rowOff>95251</xdr:rowOff>
    </xdr:from>
    <xdr:to>
      <xdr:col>11</xdr:col>
      <xdr:colOff>562840</xdr:colOff>
      <xdr:row>14</xdr:row>
      <xdr:rowOff>95251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173932" y="1913660"/>
          <a:ext cx="251113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311727</xdr:colOff>
      <xdr:row>25</xdr:row>
      <xdr:rowOff>17319</xdr:rowOff>
    </xdr:from>
    <xdr:to>
      <xdr:col>11</xdr:col>
      <xdr:colOff>311727</xdr:colOff>
      <xdr:row>25</xdr:row>
      <xdr:rowOff>90471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6248977" y="1774152"/>
          <a:ext cx="0" cy="73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311727</xdr:colOff>
      <xdr:row>25</xdr:row>
      <xdr:rowOff>95251</xdr:rowOff>
    </xdr:from>
    <xdr:to>
      <xdr:col>11</xdr:col>
      <xdr:colOff>562840</xdr:colOff>
      <xdr:row>25</xdr:row>
      <xdr:rowOff>95251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6248977" y="1852084"/>
          <a:ext cx="251113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311727</xdr:colOff>
      <xdr:row>14</xdr:row>
      <xdr:rowOff>17319</xdr:rowOff>
    </xdr:from>
    <xdr:to>
      <xdr:col>11</xdr:col>
      <xdr:colOff>311727</xdr:colOff>
      <xdr:row>14</xdr:row>
      <xdr:rowOff>90471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01D6F28-63D1-4CDF-8187-139DE65B44D9}"/>
            </a:ext>
          </a:extLst>
        </xdr:cNvPr>
        <xdr:cNvCxnSpPr/>
      </xdr:nvCxnSpPr>
      <xdr:spPr>
        <a:xfrm>
          <a:off x="6274377" y="2293794"/>
          <a:ext cx="0" cy="73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311727</xdr:colOff>
      <xdr:row>14</xdr:row>
      <xdr:rowOff>95251</xdr:rowOff>
    </xdr:from>
    <xdr:to>
      <xdr:col>11</xdr:col>
      <xdr:colOff>562840</xdr:colOff>
      <xdr:row>14</xdr:row>
      <xdr:rowOff>95251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5EE64EC2-1E10-4078-8588-E95333CB3353}"/>
            </a:ext>
          </a:extLst>
        </xdr:cNvPr>
        <xdr:cNvCxnSpPr/>
      </xdr:nvCxnSpPr>
      <xdr:spPr>
        <a:xfrm>
          <a:off x="6274377" y="2371726"/>
          <a:ext cx="251113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311727</xdr:colOff>
      <xdr:row>25</xdr:row>
      <xdr:rowOff>17319</xdr:rowOff>
    </xdr:from>
    <xdr:to>
      <xdr:col>11</xdr:col>
      <xdr:colOff>311727</xdr:colOff>
      <xdr:row>25</xdr:row>
      <xdr:rowOff>90471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751287BC-5908-4BA2-81C3-077181BE9A50}"/>
            </a:ext>
          </a:extLst>
        </xdr:cNvPr>
        <xdr:cNvCxnSpPr/>
      </xdr:nvCxnSpPr>
      <xdr:spPr>
        <a:xfrm>
          <a:off x="6274377" y="4084494"/>
          <a:ext cx="0" cy="73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311727</xdr:colOff>
      <xdr:row>25</xdr:row>
      <xdr:rowOff>95251</xdr:rowOff>
    </xdr:from>
    <xdr:to>
      <xdr:col>11</xdr:col>
      <xdr:colOff>562840</xdr:colOff>
      <xdr:row>25</xdr:row>
      <xdr:rowOff>95251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34AD068A-85F5-416C-84C8-62C72B00207D}"/>
            </a:ext>
          </a:extLst>
        </xdr:cNvPr>
        <xdr:cNvCxnSpPr/>
      </xdr:nvCxnSpPr>
      <xdr:spPr>
        <a:xfrm>
          <a:off x="6274377" y="4162426"/>
          <a:ext cx="251113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P18"/>
  <sheetViews>
    <sheetView showGridLines="0" zoomScale="90" zoomScaleNormal="90" workbookViewId="0"/>
  </sheetViews>
  <sheetFormatPr defaultRowHeight="12.75" x14ac:dyDescent="0.2"/>
  <sheetData>
    <row r="2" spans="1:16" x14ac:dyDescent="0.2">
      <c r="A2" t="s">
        <v>0</v>
      </c>
    </row>
    <row r="3" spans="1:16" x14ac:dyDescent="0.2">
      <c r="A3" s="1" t="s">
        <v>1</v>
      </c>
    </row>
    <row r="4" spans="1:16" x14ac:dyDescent="0.2">
      <c r="A4" t="s">
        <v>2</v>
      </c>
    </row>
    <row r="5" spans="1:16" x14ac:dyDescent="0.2">
      <c r="I5" s="3"/>
      <c r="J5" s="4" t="s">
        <v>8</v>
      </c>
      <c r="K5" s="5"/>
      <c r="O5" s="2">
        <v>285</v>
      </c>
      <c r="P5" t="s">
        <v>3</v>
      </c>
    </row>
    <row r="6" spans="1:16" x14ac:dyDescent="0.2">
      <c r="I6" s="6"/>
      <c r="J6" s="7">
        <v>285</v>
      </c>
      <c r="K6" s="8"/>
    </row>
    <row r="7" spans="1:16" x14ac:dyDescent="0.2">
      <c r="A7" s="1" t="s">
        <v>17</v>
      </c>
      <c r="I7" s="9" t="s">
        <v>9</v>
      </c>
      <c r="J7" s="10"/>
      <c r="K7" s="11" t="s">
        <v>9</v>
      </c>
      <c r="O7" s="2">
        <v>17.399999999999999</v>
      </c>
      <c r="P7" s="1" t="s">
        <v>5</v>
      </c>
    </row>
    <row r="8" spans="1:16" x14ac:dyDescent="0.2">
      <c r="A8" s="1" t="s">
        <v>19</v>
      </c>
      <c r="I8" s="12">
        <v>0.48</v>
      </c>
      <c r="J8" s="10"/>
      <c r="K8" s="13">
        <v>0.52</v>
      </c>
      <c r="O8" s="2">
        <v>6.2</v>
      </c>
      <c r="P8" s="1" t="s">
        <v>6</v>
      </c>
    </row>
    <row r="9" spans="1:16" x14ac:dyDescent="0.2">
      <c r="A9" s="1" t="s">
        <v>20</v>
      </c>
      <c r="I9" s="6"/>
      <c r="J9" s="10"/>
      <c r="K9" s="8"/>
      <c r="O9" s="2">
        <v>2</v>
      </c>
      <c r="P9" t="s">
        <v>7</v>
      </c>
    </row>
    <row r="10" spans="1:16" x14ac:dyDescent="0.2">
      <c r="A10" s="1" t="s">
        <v>18</v>
      </c>
      <c r="I10" s="9" t="s">
        <v>10</v>
      </c>
      <c r="J10" s="10"/>
      <c r="K10" s="11" t="s">
        <v>11</v>
      </c>
      <c r="O10" s="2">
        <v>2</v>
      </c>
      <c r="P10" t="s">
        <v>12</v>
      </c>
    </row>
    <row r="11" spans="1:16" x14ac:dyDescent="0.2">
      <c r="I11" s="9">
        <f>J6*I8</f>
        <v>136.79999999999998</v>
      </c>
      <c r="J11" s="10"/>
      <c r="K11" s="11">
        <f>J6*K8</f>
        <v>148.20000000000002</v>
      </c>
      <c r="O11" s="2">
        <v>2.4</v>
      </c>
      <c r="P11" t="s">
        <v>16</v>
      </c>
    </row>
    <row r="12" spans="1:16" x14ac:dyDescent="0.2">
      <c r="I12" s="12">
        <v>-30</v>
      </c>
      <c r="J12" s="10"/>
      <c r="K12" s="13">
        <v>-40</v>
      </c>
      <c r="O12">
        <f>SUM(O7:O11)</f>
        <v>29.999999999999996</v>
      </c>
    </row>
    <row r="13" spans="1:16" x14ac:dyDescent="0.2">
      <c r="I13" s="14">
        <f>SUM(I11:I12)</f>
        <v>106.79999999999998</v>
      </c>
      <c r="J13" s="15"/>
      <c r="K13" s="16">
        <f>SUM(K11:K12)</f>
        <v>108.20000000000002</v>
      </c>
    </row>
    <row r="14" spans="1:16" x14ac:dyDescent="0.2">
      <c r="O14" s="2">
        <v>26.5</v>
      </c>
      <c r="P14" s="1" t="s">
        <v>4</v>
      </c>
    </row>
    <row r="15" spans="1:16" x14ac:dyDescent="0.2">
      <c r="O15" s="2">
        <v>4.5</v>
      </c>
      <c r="P15" s="1" t="s">
        <v>13</v>
      </c>
    </row>
    <row r="16" spans="1:16" x14ac:dyDescent="0.2">
      <c r="O16" s="2">
        <v>3</v>
      </c>
      <c r="P16" t="s">
        <v>14</v>
      </c>
    </row>
    <row r="17" spans="15:16" x14ac:dyDescent="0.2">
      <c r="O17" s="2">
        <v>4</v>
      </c>
      <c r="P17" s="1" t="s">
        <v>15</v>
      </c>
    </row>
    <row r="18" spans="15:16" x14ac:dyDescent="0.2">
      <c r="O18">
        <f>SUM(O14:O17)</f>
        <v>38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U31"/>
  <sheetViews>
    <sheetView showGridLines="0" zoomScale="90" zoomScaleNormal="90" workbookViewId="0">
      <selection activeCell="F29" sqref="F29"/>
    </sheetView>
  </sheetViews>
  <sheetFormatPr defaultRowHeight="12.75" x14ac:dyDescent="0.2"/>
  <cols>
    <col min="1" max="1" width="6.140625" customWidth="1"/>
    <col min="9" max="9" width="13.140625" customWidth="1"/>
  </cols>
  <sheetData>
    <row r="2" spans="2:21" x14ac:dyDescent="0.2">
      <c r="B2" t="s">
        <v>45</v>
      </c>
    </row>
    <row r="3" spans="2:21" x14ac:dyDescent="0.2">
      <c r="B3" s="1" t="s">
        <v>46</v>
      </c>
      <c r="H3" s="3"/>
      <c r="I3" s="4" t="s">
        <v>8</v>
      </c>
      <c r="J3" s="5"/>
      <c r="P3" t="s">
        <v>25</v>
      </c>
    </row>
    <row r="4" spans="2:21" x14ac:dyDescent="0.2">
      <c r="B4" s="1" t="s">
        <v>24</v>
      </c>
      <c r="H4" s="6"/>
      <c r="I4" s="7">
        <v>235</v>
      </c>
      <c r="J4" s="8"/>
    </row>
    <row r="5" spans="2:21" x14ac:dyDescent="0.2">
      <c r="B5" s="1" t="s">
        <v>47</v>
      </c>
      <c r="C5" s="1"/>
      <c r="H5" s="9"/>
      <c r="I5" s="10"/>
      <c r="J5" s="11"/>
      <c r="R5" s="32" t="s">
        <v>36</v>
      </c>
      <c r="S5" s="37" t="s">
        <v>49</v>
      </c>
      <c r="U5" s="32" t="s">
        <v>41</v>
      </c>
    </row>
    <row r="6" spans="2:21" x14ac:dyDescent="0.2">
      <c r="C6" s="1" t="s">
        <v>48</v>
      </c>
      <c r="H6" s="12">
        <v>0.48</v>
      </c>
      <c r="I6" s="40" t="s">
        <v>59</v>
      </c>
      <c r="J6" s="13">
        <v>0.52</v>
      </c>
      <c r="K6" s="33">
        <f>H6+J6</f>
        <v>1</v>
      </c>
      <c r="Q6" s="17" t="s">
        <v>37</v>
      </c>
      <c r="R6" s="2">
        <v>232</v>
      </c>
      <c r="S6" s="1"/>
    </row>
    <row r="7" spans="2:21" x14ac:dyDescent="0.2">
      <c r="C7" s="1" t="s">
        <v>18</v>
      </c>
      <c r="H7" s="6"/>
      <c r="I7" s="10"/>
      <c r="J7" s="8"/>
    </row>
    <row r="8" spans="2:21" x14ac:dyDescent="0.2">
      <c r="C8" s="1" t="s">
        <v>20</v>
      </c>
      <c r="H8" s="9">
        <f>I4*H6</f>
        <v>112.8</v>
      </c>
      <c r="I8" s="40" t="s">
        <v>56</v>
      </c>
      <c r="J8" s="11">
        <f>I4*J6</f>
        <v>122.2</v>
      </c>
      <c r="K8" s="34">
        <f>H8+J8</f>
        <v>235</v>
      </c>
      <c r="L8" t="s">
        <v>51</v>
      </c>
      <c r="Q8" s="17" t="s">
        <v>38</v>
      </c>
      <c r="R8" s="2">
        <v>112</v>
      </c>
      <c r="S8" s="35">
        <f>R8/(R8+R9)</f>
        <v>0.48275862068965519</v>
      </c>
      <c r="T8" s="36" t="s">
        <v>26</v>
      </c>
      <c r="U8" s="19">
        <f>R8/2.205</f>
        <v>50.793650793650791</v>
      </c>
    </row>
    <row r="9" spans="2:21" ht="13.5" thickBot="1" x14ac:dyDescent="0.25">
      <c r="H9" s="12">
        <v>-30</v>
      </c>
      <c r="I9" s="40" t="s">
        <v>57</v>
      </c>
      <c r="J9" s="13">
        <v>-35</v>
      </c>
      <c r="K9" s="34">
        <f>H9+J9</f>
        <v>-65</v>
      </c>
      <c r="L9" s="1" t="s">
        <v>55</v>
      </c>
      <c r="Q9" s="17" t="s">
        <v>39</v>
      </c>
      <c r="R9" s="20">
        <v>120</v>
      </c>
      <c r="S9" s="35">
        <f>R9/(R8+R9)</f>
        <v>0.51724137931034486</v>
      </c>
      <c r="T9" s="36" t="s">
        <v>26</v>
      </c>
      <c r="U9" s="21">
        <f t="shared" ref="U9" si="0">R9/2.205</f>
        <v>54.42176870748299</v>
      </c>
    </row>
    <row r="10" spans="2:21" x14ac:dyDescent="0.2">
      <c r="B10" s="22" t="s">
        <v>32</v>
      </c>
      <c r="C10" s="23"/>
      <c r="D10" s="23"/>
      <c r="E10" s="23"/>
      <c r="F10" s="24"/>
      <c r="H10" s="14">
        <f>SUM(H8:H9)</f>
        <v>82.8</v>
      </c>
      <c r="I10" s="41" t="s">
        <v>58</v>
      </c>
      <c r="J10" s="16">
        <f>SUM(J8:J9)</f>
        <v>87.2</v>
      </c>
      <c r="K10" s="42">
        <f>H10+J10</f>
        <v>170</v>
      </c>
      <c r="L10" t="s">
        <v>50</v>
      </c>
      <c r="R10">
        <f>SUM(R8:R9)</f>
        <v>232</v>
      </c>
      <c r="U10" s="19">
        <f>SUM(U8:U9)</f>
        <v>105.21541950113378</v>
      </c>
    </row>
    <row r="11" spans="2:21" x14ac:dyDescent="0.2">
      <c r="B11" s="25">
        <v>17.399999999999999</v>
      </c>
      <c r="C11" s="26" t="s">
        <v>5</v>
      </c>
      <c r="D11" s="10"/>
      <c r="E11" s="10"/>
      <c r="F11" s="27"/>
      <c r="L11" t="s">
        <v>52</v>
      </c>
    </row>
    <row r="12" spans="2:21" x14ac:dyDescent="0.2">
      <c r="B12" s="25">
        <v>6.2</v>
      </c>
      <c r="C12" s="26" t="s">
        <v>6</v>
      </c>
      <c r="D12" s="10"/>
      <c r="E12" s="10"/>
      <c r="F12" s="27"/>
      <c r="Q12" s="17" t="s">
        <v>42</v>
      </c>
      <c r="R12" s="2">
        <v>172</v>
      </c>
      <c r="U12" s="19">
        <f>R12/2.205</f>
        <v>78.004535147392289</v>
      </c>
    </row>
    <row r="13" spans="2:21" x14ac:dyDescent="0.2">
      <c r="B13" s="25">
        <v>2</v>
      </c>
      <c r="C13" s="10" t="s">
        <v>7</v>
      </c>
      <c r="D13" s="10"/>
      <c r="E13" s="10"/>
      <c r="F13" s="27"/>
      <c r="Q13" s="17" t="s">
        <v>8</v>
      </c>
      <c r="R13" s="20">
        <v>232</v>
      </c>
      <c r="U13" s="21">
        <f t="shared" ref="U13" si="1">R13/2.205</f>
        <v>105.21541950113378</v>
      </c>
    </row>
    <row r="14" spans="2:21" x14ac:dyDescent="0.2">
      <c r="B14" s="25">
        <v>2</v>
      </c>
      <c r="C14" s="10" t="s">
        <v>12</v>
      </c>
      <c r="D14" s="10"/>
      <c r="E14" s="10"/>
      <c r="F14" s="27"/>
      <c r="H14" s="3"/>
      <c r="I14" s="38" t="s">
        <v>54</v>
      </c>
      <c r="J14" s="5"/>
      <c r="R14">
        <f>SUM(R12:R13)</f>
        <v>404</v>
      </c>
      <c r="U14" s="19">
        <f>SUM(U12:U13)</f>
        <v>183.21995464852608</v>
      </c>
    </row>
    <row r="15" spans="2:21" x14ac:dyDescent="0.2">
      <c r="B15" s="25">
        <v>2.4</v>
      </c>
      <c r="C15" s="10" t="s">
        <v>16</v>
      </c>
      <c r="D15" s="10"/>
      <c r="E15" s="10"/>
      <c r="F15" s="27"/>
      <c r="H15" s="6"/>
      <c r="I15" s="7">
        <v>404</v>
      </c>
      <c r="J15" s="8"/>
    </row>
    <row r="16" spans="2:21" x14ac:dyDescent="0.2">
      <c r="B16" s="28">
        <f>SUM(B11:B15)</f>
        <v>29.999999999999996</v>
      </c>
      <c r="C16" s="10"/>
      <c r="D16" s="10"/>
      <c r="E16" s="10"/>
      <c r="F16" s="27"/>
      <c r="H16" s="9"/>
      <c r="I16" s="10"/>
      <c r="J16" s="11"/>
      <c r="Q16" s="17" t="s">
        <v>43</v>
      </c>
      <c r="R16" s="2">
        <v>167</v>
      </c>
      <c r="S16" s="35">
        <f>R16/(R16+R17)</f>
        <v>0.41336633663366334</v>
      </c>
      <c r="T16" s="36" t="s">
        <v>26</v>
      </c>
      <c r="U16" s="19">
        <f>R16/2.205</f>
        <v>75.736961451247168</v>
      </c>
    </row>
    <row r="17" spans="2:21" x14ac:dyDescent="0.2">
      <c r="B17" s="28"/>
      <c r="C17" s="10"/>
      <c r="D17" s="10"/>
      <c r="E17" s="10"/>
      <c r="F17" s="27"/>
      <c r="H17" s="12">
        <v>0.41</v>
      </c>
      <c r="I17" s="40" t="s">
        <v>59</v>
      </c>
      <c r="J17" s="13">
        <v>0.59</v>
      </c>
      <c r="K17" s="33">
        <f>H17+J17</f>
        <v>1</v>
      </c>
      <c r="Q17" s="17" t="s">
        <v>40</v>
      </c>
      <c r="R17" s="20">
        <v>237</v>
      </c>
      <c r="S17" s="35">
        <f>R17/(R16+R17)</f>
        <v>0.5866336633663366</v>
      </c>
      <c r="T17" s="36" t="s">
        <v>26</v>
      </c>
      <c r="U17" s="21">
        <f>R17/2.205</f>
        <v>107.4829931972789</v>
      </c>
    </row>
    <row r="18" spans="2:21" x14ac:dyDescent="0.2">
      <c r="B18" s="25">
        <v>25.9</v>
      </c>
      <c r="C18" s="26" t="s">
        <v>4</v>
      </c>
      <c r="D18" s="10"/>
      <c r="E18" s="10"/>
      <c r="F18" s="27"/>
      <c r="H18" s="6"/>
      <c r="I18" s="10"/>
      <c r="J18" s="8"/>
      <c r="R18">
        <f>SUM(R16:R17)</f>
        <v>404</v>
      </c>
      <c r="U18" s="19">
        <f>R18/2.205</f>
        <v>183.21995464852608</v>
      </c>
    </row>
    <row r="19" spans="2:21" x14ac:dyDescent="0.2">
      <c r="B19" s="25">
        <v>4.2</v>
      </c>
      <c r="C19" s="26" t="s">
        <v>13</v>
      </c>
      <c r="D19" s="10"/>
      <c r="E19" s="10"/>
      <c r="F19" s="27"/>
      <c r="H19" s="9">
        <f>I15*H17</f>
        <v>165.64</v>
      </c>
      <c r="I19" s="40" t="s">
        <v>56</v>
      </c>
      <c r="J19" s="11">
        <f>I15*J17</f>
        <v>238.35999999999999</v>
      </c>
      <c r="K19" s="34">
        <f>H19+J19</f>
        <v>404</v>
      </c>
      <c r="L19" t="s">
        <v>51</v>
      </c>
    </row>
    <row r="20" spans="2:21" x14ac:dyDescent="0.2">
      <c r="B20" s="25">
        <v>2</v>
      </c>
      <c r="C20" s="10" t="s">
        <v>14</v>
      </c>
      <c r="D20" s="10"/>
      <c r="E20" s="10"/>
      <c r="F20" s="27"/>
      <c r="H20" s="12">
        <v>-30</v>
      </c>
      <c r="I20" s="40" t="s">
        <v>57</v>
      </c>
      <c r="J20" s="13">
        <v>-35</v>
      </c>
      <c r="K20" s="34">
        <f>H20+J20</f>
        <v>-65</v>
      </c>
      <c r="L20" t="s">
        <v>44</v>
      </c>
      <c r="Q20" s="18" t="s">
        <v>27</v>
      </c>
      <c r="R20" s="2">
        <v>18.2</v>
      </c>
      <c r="U20" s="19">
        <f t="shared" ref="U20:U24" si="2">R20/2.205</f>
        <v>8.2539682539682531</v>
      </c>
    </row>
    <row r="21" spans="2:21" x14ac:dyDescent="0.2">
      <c r="B21" s="25">
        <v>2.9</v>
      </c>
      <c r="C21" s="26" t="s">
        <v>35</v>
      </c>
      <c r="D21" s="10"/>
      <c r="E21" s="10"/>
      <c r="F21" s="27"/>
      <c r="H21" s="14">
        <f>SUM(H19:H20)</f>
        <v>135.63999999999999</v>
      </c>
      <c r="I21" s="41" t="s">
        <v>58</v>
      </c>
      <c r="J21" s="16">
        <f>SUM(J19:J20)</f>
        <v>203.35999999999999</v>
      </c>
      <c r="K21" s="34">
        <f>H21+J21</f>
        <v>339</v>
      </c>
      <c r="L21" t="s">
        <v>50</v>
      </c>
      <c r="Q21" s="18" t="s">
        <v>28</v>
      </c>
      <c r="R21" s="2">
        <v>1.8</v>
      </c>
      <c r="U21" s="19">
        <f t="shared" si="2"/>
        <v>0.81632653061224492</v>
      </c>
    </row>
    <row r="22" spans="2:21" ht="13.5" thickBot="1" x14ac:dyDescent="0.25">
      <c r="B22" s="29">
        <f>SUM(B18:B21)</f>
        <v>34.999999999999993</v>
      </c>
      <c r="C22" s="30"/>
      <c r="D22" s="30"/>
      <c r="E22" s="30"/>
      <c r="F22" s="31"/>
      <c r="L22" s="1" t="s">
        <v>53</v>
      </c>
      <c r="Q22" s="17" t="s">
        <v>30</v>
      </c>
      <c r="R22" s="2">
        <v>6.6</v>
      </c>
      <c r="U22" s="19">
        <f t="shared" si="2"/>
        <v>2.9931972789115644</v>
      </c>
    </row>
    <row r="23" spans="2:21" x14ac:dyDescent="0.2">
      <c r="Q23" s="18" t="s">
        <v>29</v>
      </c>
      <c r="R23" s="2">
        <v>2.5</v>
      </c>
      <c r="U23" s="19">
        <f t="shared" si="2"/>
        <v>1.1337868480725624</v>
      </c>
    </row>
    <row r="24" spans="2:21" x14ac:dyDescent="0.2">
      <c r="Q24" s="18" t="s">
        <v>31</v>
      </c>
      <c r="R24" s="20">
        <v>0.9</v>
      </c>
      <c r="U24" s="21">
        <f t="shared" si="2"/>
        <v>0.40816326530612246</v>
      </c>
    </row>
    <row r="25" spans="2:21" x14ac:dyDescent="0.2">
      <c r="R25">
        <f>SUM(R20:R24)</f>
        <v>30</v>
      </c>
      <c r="U25" s="19">
        <f>SUM(U20:U24)</f>
        <v>13.605442176870746</v>
      </c>
    </row>
    <row r="27" spans="2:21" x14ac:dyDescent="0.2">
      <c r="Q27" s="18" t="s">
        <v>33</v>
      </c>
      <c r="R27" s="2">
        <v>33</v>
      </c>
      <c r="U27" s="19">
        <f t="shared" ref="U27:U28" si="3">R27/2.205</f>
        <v>14.965986394557822</v>
      </c>
    </row>
    <row r="28" spans="2:21" x14ac:dyDescent="0.2">
      <c r="Q28" s="18" t="s">
        <v>16</v>
      </c>
      <c r="R28" s="20">
        <v>2</v>
      </c>
      <c r="U28" s="21">
        <f t="shared" si="3"/>
        <v>0.90702947845804982</v>
      </c>
    </row>
    <row r="29" spans="2:21" x14ac:dyDescent="0.2">
      <c r="R29">
        <f>SUM(R27:R28)</f>
        <v>35</v>
      </c>
      <c r="U29" s="19">
        <f>SUM(U27:U28)</f>
        <v>15.873015873015872</v>
      </c>
    </row>
    <row r="31" spans="2:21" x14ac:dyDescent="0.2">
      <c r="Q31" s="18" t="s">
        <v>34</v>
      </c>
      <c r="R31" s="2">
        <v>27</v>
      </c>
      <c r="U31" s="19">
        <f t="shared" ref="U31" si="4">R31/2.205</f>
        <v>12.244897959183673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3:V36"/>
  <sheetViews>
    <sheetView showGridLines="0" tabSelected="1" zoomScale="90" zoomScaleNormal="90" workbookViewId="0">
      <selection activeCell="K10" sqref="K10"/>
    </sheetView>
  </sheetViews>
  <sheetFormatPr defaultRowHeight="12.75" x14ac:dyDescent="0.2"/>
  <cols>
    <col min="1" max="1" width="9.140625" customWidth="1"/>
    <col min="6" max="8" width="9.140625" customWidth="1"/>
    <col min="9" max="10" width="9.7109375" customWidth="1"/>
    <col min="11" max="11" width="9.140625" customWidth="1"/>
    <col min="15" max="17" width="9.140625" customWidth="1"/>
    <col min="19" max="22" width="9.140625" customWidth="1"/>
  </cols>
  <sheetData>
    <row r="3" spans="2:22" x14ac:dyDescent="0.2">
      <c r="B3" s="3" t="s">
        <v>45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74" t="s">
        <v>71</v>
      </c>
      <c r="T3" s="51"/>
      <c r="U3" s="51"/>
      <c r="V3" s="5"/>
    </row>
    <row r="4" spans="2:22" x14ac:dyDescent="0.2">
      <c r="B4" s="75" t="s">
        <v>46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8"/>
    </row>
    <row r="5" spans="2:22" x14ac:dyDescent="0.2">
      <c r="B5" s="75" t="s">
        <v>24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</row>
    <row r="6" spans="2:22" x14ac:dyDescent="0.2"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8"/>
    </row>
    <row r="7" spans="2:22" x14ac:dyDescent="0.2">
      <c r="B7" s="75" t="s">
        <v>69</v>
      </c>
      <c r="C7" s="26"/>
      <c r="D7" s="10"/>
      <c r="E7" s="10"/>
      <c r="F7" s="10"/>
      <c r="G7" s="10"/>
      <c r="H7" s="3"/>
      <c r="I7" s="92" t="s">
        <v>8</v>
      </c>
      <c r="J7" s="92"/>
      <c r="K7" s="5"/>
      <c r="L7" s="10"/>
      <c r="M7" s="10"/>
      <c r="N7" s="10"/>
      <c r="O7" s="10"/>
      <c r="P7" s="10"/>
      <c r="Q7" s="10" t="s">
        <v>25</v>
      </c>
      <c r="R7" s="10"/>
      <c r="S7" s="10"/>
      <c r="T7" s="10"/>
      <c r="U7" s="10"/>
      <c r="V7" s="8"/>
    </row>
    <row r="8" spans="2:22" x14ac:dyDescent="0.2">
      <c r="B8" s="6"/>
      <c r="C8" s="26" t="s">
        <v>48</v>
      </c>
      <c r="D8" s="10"/>
      <c r="E8" s="10"/>
      <c r="F8" s="10"/>
      <c r="G8" s="10"/>
      <c r="H8" s="6"/>
      <c r="I8" s="93">
        <v>235</v>
      </c>
      <c r="J8" s="93"/>
      <c r="K8" s="8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2:22" x14ac:dyDescent="0.2">
      <c r="B9" s="6"/>
      <c r="C9" s="26" t="s">
        <v>18</v>
      </c>
      <c r="D9" s="10"/>
      <c r="E9" s="10"/>
      <c r="F9" s="10"/>
      <c r="G9" s="10"/>
      <c r="H9" s="9"/>
      <c r="I9" s="39"/>
      <c r="J9" s="10"/>
      <c r="K9" s="11"/>
      <c r="L9" s="10"/>
      <c r="M9" s="10"/>
      <c r="N9" s="10"/>
      <c r="O9" s="10"/>
      <c r="P9" s="10"/>
      <c r="Q9" s="3"/>
      <c r="R9" s="51"/>
      <c r="S9" s="61" t="s">
        <v>36</v>
      </c>
      <c r="T9" s="52" t="s">
        <v>49</v>
      </c>
      <c r="U9" s="51"/>
      <c r="V9" s="57" t="s">
        <v>41</v>
      </c>
    </row>
    <row r="10" spans="2:22" x14ac:dyDescent="0.2">
      <c r="B10" s="6"/>
      <c r="C10" s="26" t="s">
        <v>20</v>
      </c>
      <c r="D10" s="10"/>
      <c r="E10" s="10"/>
      <c r="F10" s="10"/>
      <c r="G10" s="10"/>
      <c r="H10" s="12">
        <v>0.49</v>
      </c>
      <c r="I10" s="45" t="s">
        <v>60</v>
      </c>
      <c r="J10" s="43" t="s">
        <v>64</v>
      </c>
      <c r="K10" s="13">
        <v>0.51</v>
      </c>
      <c r="L10" s="76">
        <f>H10+K10</f>
        <v>1</v>
      </c>
      <c r="M10" s="10"/>
      <c r="N10" s="10"/>
      <c r="O10" s="10"/>
      <c r="P10" s="10"/>
      <c r="Q10" s="6"/>
      <c r="R10" s="53" t="s">
        <v>37</v>
      </c>
      <c r="S10" s="48">
        <v>232</v>
      </c>
      <c r="T10" s="26"/>
      <c r="U10" s="10"/>
      <c r="V10" s="11"/>
    </row>
    <row r="11" spans="2:22" x14ac:dyDescent="0.2">
      <c r="B11" s="6"/>
      <c r="C11" s="10"/>
      <c r="D11" s="10"/>
      <c r="E11" s="10"/>
      <c r="F11" s="10"/>
      <c r="G11" s="10"/>
      <c r="H11" s="6"/>
      <c r="I11" s="44"/>
      <c r="J11" s="44"/>
      <c r="K11" s="8"/>
      <c r="L11" s="10"/>
      <c r="M11" s="10"/>
      <c r="N11" s="10"/>
      <c r="O11" s="10"/>
      <c r="P11" s="10"/>
      <c r="Q11" s="6"/>
      <c r="R11" s="10"/>
      <c r="S11" s="39"/>
      <c r="T11" s="10"/>
      <c r="U11" s="10"/>
      <c r="V11" s="11"/>
    </row>
    <row r="12" spans="2:22" ht="13.5" thickBot="1" x14ac:dyDescent="0.25">
      <c r="B12" s="6"/>
      <c r="C12" s="10"/>
      <c r="D12" s="10"/>
      <c r="E12" s="10"/>
      <c r="F12" s="10"/>
      <c r="G12" s="10"/>
      <c r="H12" s="49">
        <f>I8*H10</f>
        <v>115.14999999999999</v>
      </c>
      <c r="I12" s="45" t="s">
        <v>61</v>
      </c>
      <c r="J12" s="43" t="s">
        <v>65</v>
      </c>
      <c r="K12" s="50">
        <f>I8*K10</f>
        <v>119.85000000000001</v>
      </c>
      <c r="L12" s="77">
        <f>H12+K12</f>
        <v>235</v>
      </c>
      <c r="M12" s="10" t="s">
        <v>51</v>
      </c>
      <c r="N12" s="10"/>
      <c r="O12" s="10"/>
      <c r="P12" s="10"/>
      <c r="Q12" s="6"/>
      <c r="R12" s="53" t="s">
        <v>38</v>
      </c>
      <c r="S12" s="48">
        <v>112</v>
      </c>
      <c r="T12" s="84">
        <f>S12/(S12+S13)</f>
        <v>0.48275862068965519</v>
      </c>
      <c r="U12" s="54" t="s">
        <v>26</v>
      </c>
      <c r="V12" s="50">
        <f>S12/2.205</f>
        <v>50.793650793650791</v>
      </c>
    </row>
    <row r="13" spans="2:22" x14ac:dyDescent="0.2">
      <c r="B13" s="81" t="s">
        <v>73</v>
      </c>
      <c r="C13" s="23"/>
      <c r="D13" s="23"/>
      <c r="E13" s="23"/>
      <c r="F13" s="24"/>
      <c r="G13" s="10"/>
      <c r="H13" s="12">
        <v>-30</v>
      </c>
      <c r="I13" s="45" t="s">
        <v>62</v>
      </c>
      <c r="J13" s="43" t="s">
        <v>66</v>
      </c>
      <c r="K13" s="13">
        <v>-35</v>
      </c>
      <c r="L13" s="77">
        <f>H13+K13</f>
        <v>-65</v>
      </c>
      <c r="M13" s="26" t="s">
        <v>55</v>
      </c>
      <c r="N13" s="10"/>
      <c r="O13" s="10"/>
      <c r="P13" s="10"/>
      <c r="Q13" s="6"/>
      <c r="R13" s="53" t="s">
        <v>39</v>
      </c>
      <c r="S13" s="62">
        <v>120</v>
      </c>
      <c r="T13" s="84">
        <f>S13/(S12+S13)</f>
        <v>0.51724137931034486</v>
      </c>
      <c r="U13" s="54" t="s">
        <v>26</v>
      </c>
      <c r="V13" s="58">
        <f t="shared" ref="V13" si="0">S13/2.205</f>
        <v>54.42176870748299</v>
      </c>
    </row>
    <row r="14" spans="2:22" x14ac:dyDescent="0.2">
      <c r="B14" s="78">
        <v>17.399999999999999</v>
      </c>
      <c r="C14" s="26" t="s">
        <v>5</v>
      </c>
      <c r="D14" s="10"/>
      <c r="E14" s="10"/>
      <c r="F14" s="27"/>
      <c r="G14" s="10"/>
      <c r="H14" s="82">
        <f>SUM(H12:H13)</f>
        <v>85.149999999999991</v>
      </c>
      <c r="I14" s="46" t="s">
        <v>63</v>
      </c>
      <c r="J14" s="47" t="s">
        <v>67</v>
      </c>
      <c r="K14" s="59">
        <f>SUM(K12:K13)</f>
        <v>84.850000000000009</v>
      </c>
      <c r="L14" s="79">
        <f>H14+K14</f>
        <v>170</v>
      </c>
      <c r="M14" s="10" t="s">
        <v>50</v>
      </c>
      <c r="N14" s="10"/>
      <c r="O14" s="10"/>
      <c r="P14" s="10"/>
      <c r="Q14" s="55"/>
      <c r="R14" s="56"/>
      <c r="S14" s="63">
        <f>SUM(S12:S13)</f>
        <v>232</v>
      </c>
      <c r="T14" s="56"/>
      <c r="U14" s="56"/>
      <c r="V14" s="59">
        <f>SUM(V12:V13)</f>
        <v>105.21541950113378</v>
      </c>
    </row>
    <row r="15" spans="2:22" x14ac:dyDescent="0.2">
      <c r="B15" s="78">
        <v>6.2</v>
      </c>
      <c r="C15" s="26" t="s">
        <v>6</v>
      </c>
      <c r="D15" s="10"/>
      <c r="E15" s="10"/>
      <c r="F15" s="27"/>
      <c r="G15" s="10"/>
      <c r="H15" s="10"/>
      <c r="I15" s="10"/>
      <c r="J15" s="10"/>
      <c r="K15" s="10"/>
      <c r="L15" s="10"/>
      <c r="M15" s="10" t="s">
        <v>52</v>
      </c>
      <c r="N15" s="10"/>
      <c r="O15" s="10"/>
      <c r="P15" s="10"/>
      <c r="Q15" s="10"/>
      <c r="R15" s="10"/>
      <c r="S15" s="39"/>
      <c r="T15" s="10"/>
      <c r="U15" s="10"/>
      <c r="V15" s="11"/>
    </row>
    <row r="16" spans="2:22" x14ac:dyDescent="0.2">
      <c r="B16" s="78">
        <v>2</v>
      </c>
      <c r="C16" s="10" t="s">
        <v>7</v>
      </c>
      <c r="D16" s="10"/>
      <c r="E16" s="10"/>
      <c r="F16" s="2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64" t="s">
        <v>42</v>
      </c>
      <c r="S16" s="65">
        <v>172</v>
      </c>
      <c r="T16" s="51"/>
      <c r="U16" s="51"/>
      <c r="V16" s="66">
        <f>S16/2.205</f>
        <v>78.004535147392289</v>
      </c>
    </row>
    <row r="17" spans="2:22" x14ac:dyDescent="0.2">
      <c r="B17" s="78">
        <v>2</v>
      </c>
      <c r="C17" s="10" t="s">
        <v>12</v>
      </c>
      <c r="D17" s="10"/>
      <c r="E17" s="10"/>
      <c r="F17" s="2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53" t="s">
        <v>8</v>
      </c>
      <c r="S17" s="62">
        <v>232</v>
      </c>
      <c r="T17" s="10"/>
      <c r="U17" s="10"/>
      <c r="V17" s="58">
        <f t="shared" ref="V17" si="1">S17/2.205</f>
        <v>105.21541950113378</v>
      </c>
    </row>
    <row r="18" spans="2:22" x14ac:dyDescent="0.2">
      <c r="B18" s="78">
        <v>2.4</v>
      </c>
      <c r="C18" s="10" t="s">
        <v>16</v>
      </c>
      <c r="D18" s="10"/>
      <c r="E18" s="10"/>
      <c r="F18" s="27"/>
      <c r="G18" s="10"/>
      <c r="H18" s="3"/>
      <c r="I18" s="94" t="s">
        <v>54</v>
      </c>
      <c r="J18" s="94"/>
      <c r="K18" s="5"/>
      <c r="L18" s="10"/>
      <c r="M18" s="10"/>
      <c r="N18" s="10"/>
      <c r="O18" s="10"/>
      <c r="P18" s="10"/>
      <c r="Q18" s="6"/>
      <c r="R18" s="10"/>
      <c r="S18" s="39">
        <f>SUM(S16:S17)</f>
        <v>404</v>
      </c>
      <c r="T18" s="10"/>
      <c r="U18" s="10"/>
      <c r="V18" s="50">
        <f>SUM(V16:V17)</f>
        <v>183.21995464852608</v>
      </c>
    </row>
    <row r="19" spans="2:22" x14ac:dyDescent="0.2">
      <c r="B19" s="6">
        <f>SUM(B14:B18)</f>
        <v>29.999999999999996</v>
      </c>
      <c r="C19" s="10"/>
      <c r="D19" s="10"/>
      <c r="E19" s="10"/>
      <c r="F19" s="27"/>
      <c r="G19" s="10"/>
      <c r="H19" s="6"/>
      <c r="I19" s="93">
        <v>420</v>
      </c>
      <c r="J19" s="93"/>
      <c r="K19" s="8"/>
      <c r="L19" s="10"/>
      <c r="M19" s="10"/>
      <c r="N19" s="10"/>
      <c r="O19" s="10"/>
      <c r="P19" s="10"/>
      <c r="Q19" s="6"/>
      <c r="R19" s="10"/>
      <c r="S19" s="39"/>
      <c r="T19" s="10"/>
      <c r="U19" s="10"/>
      <c r="V19" s="11"/>
    </row>
    <row r="20" spans="2:22" x14ac:dyDescent="0.2">
      <c r="B20" s="6"/>
      <c r="C20" s="10"/>
      <c r="D20" s="10"/>
      <c r="E20" s="10"/>
      <c r="F20" s="27"/>
      <c r="G20" s="10"/>
      <c r="H20" s="9"/>
      <c r="I20" s="39"/>
      <c r="J20" s="10"/>
      <c r="K20" s="11"/>
      <c r="L20" s="10"/>
      <c r="M20" s="10"/>
      <c r="N20" s="10"/>
      <c r="O20" s="10"/>
      <c r="P20" s="10"/>
      <c r="Q20" s="6"/>
      <c r="R20" s="53" t="s">
        <v>43</v>
      </c>
      <c r="S20" s="48">
        <v>167</v>
      </c>
      <c r="T20" s="84">
        <f>S20/(S20+S21)</f>
        <v>0.41336633663366334</v>
      </c>
      <c r="U20" s="54" t="s">
        <v>26</v>
      </c>
      <c r="V20" s="50">
        <f>S20/2.205</f>
        <v>75.736961451247168</v>
      </c>
    </row>
    <row r="21" spans="2:22" x14ac:dyDescent="0.2">
      <c r="B21" s="78">
        <v>25.9</v>
      </c>
      <c r="C21" s="26" t="s">
        <v>4</v>
      </c>
      <c r="D21" s="10"/>
      <c r="E21" s="10"/>
      <c r="F21" s="27"/>
      <c r="G21" s="10"/>
      <c r="H21" s="12">
        <v>0.44</v>
      </c>
      <c r="I21" s="45" t="s">
        <v>60</v>
      </c>
      <c r="J21" s="43" t="s">
        <v>64</v>
      </c>
      <c r="K21" s="13">
        <v>0.56000000000000005</v>
      </c>
      <c r="L21" s="76">
        <f>H21+K21</f>
        <v>1</v>
      </c>
      <c r="M21" s="10"/>
      <c r="N21" s="10"/>
      <c r="O21" s="10"/>
      <c r="P21" s="10"/>
      <c r="Q21" s="6"/>
      <c r="R21" s="53" t="s">
        <v>40</v>
      </c>
      <c r="S21" s="62">
        <v>237</v>
      </c>
      <c r="T21" s="84">
        <f>S21/(S20+S21)</f>
        <v>0.5866336633663366</v>
      </c>
      <c r="U21" s="54" t="s">
        <v>26</v>
      </c>
      <c r="V21" s="58">
        <f>S21/2.205</f>
        <v>107.4829931972789</v>
      </c>
    </row>
    <row r="22" spans="2:22" x14ac:dyDescent="0.2">
      <c r="B22" s="78">
        <v>4.2</v>
      </c>
      <c r="C22" s="26" t="s">
        <v>13</v>
      </c>
      <c r="D22" s="10"/>
      <c r="E22" s="10"/>
      <c r="F22" s="27"/>
      <c r="G22" s="10"/>
      <c r="H22" s="6"/>
      <c r="I22" s="44"/>
      <c r="J22" s="44"/>
      <c r="K22" s="8"/>
      <c r="L22" s="10"/>
      <c r="M22" s="10"/>
      <c r="N22" s="10"/>
      <c r="O22" s="10"/>
      <c r="P22" s="10"/>
      <c r="Q22" s="55"/>
      <c r="R22" s="56"/>
      <c r="S22" s="63">
        <f>SUM(S20:S21)</f>
        <v>404</v>
      </c>
      <c r="T22" s="56"/>
      <c r="U22" s="56"/>
      <c r="V22" s="59">
        <f>S22/2.205</f>
        <v>183.21995464852608</v>
      </c>
    </row>
    <row r="23" spans="2:22" x14ac:dyDescent="0.2">
      <c r="B23" s="78">
        <v>2</v>
      </c>
      <c r="C23" s="10" t="s">
        <v>14</v>
      </c>
      <c r="D23" s="10"/>
      <c r="E23" s="10"/>
      <c r="F23" s="27"/>
      <c r="G23" s="10"/>
      <c r="H23" s="49">
        <f>I19*H21</f>
        <v>184.8</v>
      </c>
      <c r="I23" s="45" t="s">
        <v>61</v>
      </c>
      <c r="J23" s="43" t="s">
        <v>65</v>
      </c>
      <c r="K23" s="50">
        <f>I19*K21</f>
        <v>235.20000000000002</v>
      </c>
      <c r="L23" s="77">
        <f>H23+K23</f>
        <v>420</v>
      </c>
      <c r="M23" s="26" t="s">
        <v>68</v>
      </c>
      <c r="N23" s="10"/>
      <c r="O23" s="10"/>
      <c r="P23" s="10"/>
      <c r="Q23" s="10"/>
      <c r="R23" s="10"/>
      <c r="S23" s="39"/>
      <c r="T23" s="10"/>
      <c r="U23" s="10"/>
      <c r="V23" s="11"/>
    </row>
    <row r="24" spans="2:22" x14ac:dyDescent="0.2">
      <c r="B24" s="78">
        <v>2.9</v>
      </c>
      <c r="C24" s="26" t="s">
        <v>72</v>
      </c>
      <c r="D24" s="10"/>
      <c r="E24" s="10"/>
      <c r="F24" s="27"/>
      <c r="G24" s="10"/>
      <c r="H24" s="12">
        <v>-30</v>
      </c>
      <c r="I24" s="45" t="s">
        <v>62</v>
      </c>
      <c r="J24" s="43" t="s">
        <v>66</v>
      </c>
      <c r="K24" s="13">
        <v>-35</v>
      </c>
      <c r="L24" s="77">
        <f>H24+K24</f>
        <v>-65</v>
      </c>
      <c r="M24" s="10" t="s">
        <v>44</v>
      </c>
      <c r="N24" s="10"/>
      <c r="O24" s="10"/>
      <c r="P24" s="10"/>
      <c r="Q24" s="3"/>
      <c r="R24" s="67" t="s">
        <v>27</v>
      </c>
      <c r="S24" s="65">
        <v>18.2</v>
      </c>
      <c r="T24" s="51"/>
      <c r="U24" s="51"/>
      <c r="V24" s="66">
        <f t="shared" ref="V24" si="2">S24/2.205</f>
        <v>8.2539682539682531</v>
      </c>
    </row>
    <row r="25" spans="2:22" ht="13.5" thickBot="1" x14ac:dyDescent="0.25">
      <c r="B25" s="80">
        <f>SUM(B21:B24)</f>
        <v>34.999999999999993</v>
      </c>
      <c r="C25" s="30"/>
      <c r="D25" s="30"/>
      <c r="E25" s="30"/>
      <c r="F25" s="31"/>
      <c r="G25" s="10"/>
      <c r="H25" s="82">
        <f>SUM(H23:H24)</f>
        <v>154.80000000000001</v>
      </c>
      <c r="I25" s="46" t="s">
        <v>63</v>
      </c>
      <c r="J25" s="47" t="s">
        <v>67</v>
      </c>
      <c r="K25" s="59">
        <f>SUM(K23:K24)</f>
        <v>200.20000000000002</v>
      </c>
      <c r="L25" s="77">
        <f>H25+K25</f>
        <v>355</v>
      </c>
      <c r="M25" s="10" t="s">
        <v>50</v>
      </c>
      <c r="N25" s="10"/>
      <c r="O25" s="10"/>
      <c r="P25" s="10"/>
      <c r="Q25" s="6"/>
      <c r="R25" s="68" t="s">
        <v>28</v>
      </c>
      <c r="S25" s="48">
        <v>1.8</v>
      </c>
      <c r="T25" s="10"/>
      <c r="U25" s="10"/>
      <c r="V25" s="50">
        <f t="shared" ref="V25:V28" si="3">S25/2.205</f>
        <v>0.81632653061224492</v>
      </c>
    </row>
    <row r="26" spans="2:22" x14ac:dyDescent="0.2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6" t="s">
        <v>53</v>
      </c>
      <c r="N26" s="10"/>
      <c r="O26" s="10"/>
      <c r="P26" s="10"/>
      <c r="Q26" s="6"/>
      <c r="R26" s="53" t="s">
        <v>70</v>
      </c>
      <c r="S26" s="48">
        <v>6.6</v>
      </c>
      <c r="T26" s="10"/>
      <c r="U26" s="10"/>
      <c r="V26" s="50">
        <f t="shared" si="3"/>
        <v>2.9931972789115644</v>
      </c>
    </row>
    <row r="27" spans="2:22" x14ac:dyDescent="0.2">
      <c r="B27" s="6"/>
      <c r="C27" s="86" t="s">
        <v>74</v>
      </c>
      <c r="D27" s="86" t="s">
        <v>75</v>
      </c>
      <c r="E27" s="10"/>
      <c r="F27" s="10"/>
      <c r="G27" s="10"/>
      <c r="J27" s="10"/>
      <c r="K27" s="10"/>
      <c r="L27" s="10"/>
      <c r="M27" s="10"/>
      <c r="N27" s="10"/>
      <c r="O27" s="10"/>
      <c r="P27" s="10"/>
      <c r="Q27" s="6"/>
      <c r="R27" s="68" t="s">
        <v>29</v>
      </c>
      <c r="S27" s="48">
        <v>2.5</v>
      </c>
      <c r="T27" s="10"/>
      <c r="U27" s="10"/>
      <c r="V27" s="50">
        <f t="shared" si="3"/>
        <v>1.1337868480725624</v>
      </c>
    </row>
    <row r="28" spans="2:22" x14ac:dyDescent="0.2">
      <c r="B28" s="6"/>
      <c r="C28" s="85">
        <v>30</v>
      </c>
      <c r="D28" s="87">
        <f>C28/2.205</f>
        <v>13.605442176870747</v>
      </c>
      <c r="E28" s="10"/>
      <c r="F28" s="10"/>
      <c r="G28" s="10"/>
      <c r="I28" s="90" t="s">
        <v>76</v>
      </c>
      <c r="J28" s="91" t="s">
        <v>77</v>
      </c>
      <c r="K28" s="10"/>
      <c r="L28" s="10"/>
      <c r="M28" s="10"/>
      <c r="N28" s="10"/>
      <c r="O28" s="10"/>
      <c r="P28" s="10"/>
      <c r="Q28" s="6"/>
      <c r="R28" s="68" t="s">
        <v>31</v>
      </c>
      <c r="S28" s="62">
        <v>0.9</v>
      </c>
      <c r="T28" s="10"/>
      <c r="U28" s="10"/>
      <c r="V28" s="58">
        <f t="shared" si="3"/>
        <v>0.40816326530612246</v>
      </c>
    </row>
    <row r="29" spans="2:22" x14ac:dyDescent="0.2">
      <c r="B29" s="6"/>
      <c r="C29" s="85">
        <v>35</v>
      </c>
      <c r="D29" s="87">
        <f t="shared" ref="D29:D33" si="4">C29/2.205</f>
        <v>15.873015873015872</v>
      </c>
      <c r="E29" s="10"/>
      <c r="F29" s="10"/>
      <c r="G29" s="10"/>
      <c r="J29" s="10"/>
      <c r="K29" s="10"/>
      <c r="L29" s="10"/>
      <c r="M29" s="10"/>
      <c r="N29" s="10"/>
      <c r="O29" s="10"/>
      <c r="P29" s="10"/>
      <c r="Q29" s="55"/>
      <c r="R29" s="56"/>
      <c r="S29" s="63">
        <f>SUM(S24:S28)</f>
        <v>30</v>
      </c>
      <c r="T29" s="56"/>
      <c r="U29" s="56"/>
      <c r="V29" s="59">
        <f>SUM(V24:V28)</f>
        <v>13.605442176870746</v>
      </c>
    </row>
    <row r="30" spans="2:22" x14ac:dyDescent="0.2">
      <c r="B30" s="6"/>
      <c r="C30" s="85">
        <v>83.5</v>
      </c>
      <c r="D30" s="87">
        <f t="shared" si="4"/>
        <v>37.868480725623584</v>
      </c>
      <c r="E30" s="10"/>
      <c r="F30" s="10"/>
      <c r="G30" s="10"/>
      <c r="J30" s="10"/>
      <c r="K30" s="10"/>
      <c r="L30" s="10"/>
      <c r="M30" s="10"/>
      <c r="N30" s="10"/>
      <c r="O30" s="10"/>
      <c r="P30" s="10"/>
      <c r="Q30" s="10"/>
      <c r="R30" s="10"/>
      <c r="S30" s="39"/>
      <c r="T30" s="10"/>
      <c r="U30" s="10"/>
      <c r="V30" s="11"/>
    </row>
    <row r="31" spans="2:22" x14ac:dyDescent="0.2">
      <c r="B31" s="6"/>
      <c r="C31" s="88">
        <v>86.5</v>
      </c>
      <c r="D31" s="87">
        <f t="shared" si="4"/>
        <v>39.229024943310655</v>
      </c>
      <c r="E31" s="10"/>
      <c r="F31" s="10"/>
      <c r="G31" s="10"/>
      <c r="J31" s="10"/>
      <c r="K31" s="10"/>
      <c r="L31" s="10"/>
      <c r="M31" s="10"/>
      <c r="N31" s="10"/>
      <c r="O31" s="10"/>
      <c r="P31" s="10"/>
      <c r="Q31" s="3"/>
      <c r="R31" s="67" t="s">
        <v>33</v>
      </c>
      <c r="S31" s="65">
        <v>33</v>
      </c>
      <c r="T31" s="51"/>
      <c r="U31" s="51"/>
      <c r="V31" s="66">
        <f t="shared" ref="V31" si="5">S31/2.205</f>
        <v>14.965986394557822</v>
      </c>
    </row>
    <row r="32" spans="2:22" x14ac:dyDescent="0.2">
      <c r="B32" s="6"/>
      <c r="C32" s="88">
        <v>0</v>
      </c>
      <c r="D32" s="87">
        <f t="shared" si="4"/>
        <v>0</v>
      </c>
      <c r="E32" s="10"/>
      <c r="F32" s="10"/>
      <c r="G32" s="10"/>
      <c r="J32" s="10"/>
      <c r="K32" s="10"/>
      <c r="L32" s="10"/>
      <c r="M32" s="10"/>
      <c r="N32" s="10"/>
      <c r="O32" s="10"/>
      <c r="P32" s="10"/>
      <c r="Q32" s="6"/>
      <c r="R32" s="68" t="s">
        <v>16</v>
      </c>
      <c r="S32" s="62">
        <v>2</v>
      </c>
      <c r="T32" s="10"/>
      <c r="U32" s="10"/>
      <c r="V32" s="58">
        <f t="shared" ref="V32" si="6">S32/2.205</f>
        <v>0.90702947845804982</v>
      </c>
    </row>
    <row r="33" spans="2:22" x14ac:dyDescent="0.2">
      <c r="B33" s="6"/>
      <c r="C33" s="88">
        <v>0</v>
      </c>
      <c r="D33" s="87">
        <f t="shared" si="4"/>
        <v>0</v>
      </c>
      <c r="E33" s="10"/>
      <c r="F33" s="10"/>
      <c r="G33" s="10"/>
      <c r="J33" s="10"/>
      <c r="K33" s="10"/>
      <c r="L33" s="10"/>
      <c r="M33" s="10"/>
      <c r="N33" s="10"/>
      <c r="O33" s="10"/>
      <c r="P33" s="10"/>
      <c r="Q33" s="55"/>
      <c r="R33" s="56"/>
      <c r="S33" s="63">
        <f>SUM(S31:S32)</f>
        <v>35</v>
      </c>
      <c r="T33" s="56"/>
      <c r="U33" s="56"/>
      <c r="V33" s="59">
        <f>SUM(V31:V32)</f>
        <v>15.873015873015872</v>
      </c>
    </row>
    <row r="34" spans="2:22" x14ac:dyDescent="0.2">
      <c r="B34" s="6"/>
      <c r="C34" s="89">
        <f>SUM(C28:C33)</f>
        <v>235</v>
      </c>
      <c r="D34" s="89">
        <f>SUM(D28:D33)</f>
        <v>106.57596371882087</v>
      </c>
      <c r="E34" s="10"/>
      <c r="F34" s="10"/>
      <c r="G34" s="10"/>
      <c r="J34" s="10"/>
      <c r="K34" s="10"/>
      <c r="L34" s="10"/>
      <c r="M34" s="10"/>
      <c r="N34" s="10"/>
      <c r="O34" s="10"/>
      <c r="P34" s="10"/>
      <c r="Q34" s="10"/>
      <c r="R34" s="10"/>
      <c r="S34" s="39"/>
      <c r="T34" s="10"/>
      <c r="U34" s="10"/>
      <c r="V34" s="11"/>
    </row>
    <row r="35" spans="2:22" x14ac:dyDescent="0.2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69"/>
      <c r="R35" s="70" t="s">
        <v>34</v>
      </c>
      <c r="S35" s="71">
        <v>27</v>
      </c>
      <c r="T35" s="72"/>
      <c r="U35" s="72"/>
      <c r="V35" s="73">
        <f t="shared" ref="V35" si="7">S35/2.205</f>
        <v>12.244897959183673</v>
      </c>
    </row>
    <row r="36" spans="2:22" x14ac:dyDescent="0.2">
      <c r="V36" s="60"/>
    </row>
  </sheetData>
  <mergeCells count="4">
    <mergeCell ref="I7:J7"/>
    <mergeCell ref="I8:J8"/>
    <mergeCell ref="I18:J18"/>
    <mergeCell ref="I19:J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3:X36"/>
  <sheetViews>
    <sheetView showGridLines="0" zoomScale="90" zoomScaleNormal="90" workbookViewId="0">
      <selection activeCell="I8" sqref="I8:J8"/>
    </sheetView>
  </sheetViews>
  <sheetFormatPr defaultRowHeight="12.75" x14ac:dyDescent="0.2"/>
  <cols>
    <col min="1" max="1" width="4.28515625" customWidth="1"/>
    <col min="6" max="6" width="5.42578125" customWidth="1"/>
    <col min="7" max="7" width="5.140625" customWidth="1"/>
    <col min="8" max="8" width="6.5703125" customWidth="1"/>
    <col min="9" max="9" width="12.42578125" customWidth="1"/>
    <col min="10" max="10" width="12.5703125" customWidth="1"/>
    <col min="11" max="11" width="6.42578125" customWidth="1"/>
    <col min="15" max="15" width="6" customWidth="1"/>
    <col min="16" max="16" width="3.7109375" customWidth="1"/>
    <col min="17" max="17" width="12.42578125" customWidth="1"/>
    <col min="19" max="19" width="9.140625" customWidth="1"/>
    <col min="20" max="20" width="7.7109375" customWidth="1"/>
    <col min="21" max="21" width="4" customWidth="1"/>
    <col min="22" max="22" width="9.5703125" customWidth="1"/>
  </cols>
  <sheetData>
    <row r="3" spans="2:22" x14ac:dyDescent="0.2">
      <c r="B3" s="3" t="s">
        <v>45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74" t="s">
        <v>71</v>
      </c>
      <c r="T3" s="51"/>
      <c r="U3" s="51"/>
      <c r="V3" s="5"/>
    </row>
    <row r="4" spans="2:22" x14ac:dyDescent="0.2">
      <c r="B4" s="75" t="s">
        <v>46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8"/>
    </row>
    <row r="5" spans="2:22" x14ac:dyDescent="0.2">
      <c r="B5" s="75" t="s">
        <v>24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</row>
    <row r="6" spans="2:22" x14ac:dyDescent="0.2"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8"/>
    </row>
    <row r="7" spans="2:22" x14ac:dyDescent="0.2">
      <c r="B7" s="75" t="s">
        <v>69</v>
      </c>
      <c r="C7" s="26"/>
      <c r="D7" s="10"/>
      <c r="E7" s="10"/>
      <c r="F7" s="10"/>
      <c r="G7" s="10"/>
      <c r="H7" s="3"/>
      <c r="I7" s="92" t="s">
        <v>8</v>
      </c>
      <c r="J7" s="92"/>
      <c r="K7" s="5"/>
      <c r="L7" s="10"/>
      <c r="M7" s="10"/>
      <c r="N7" s="10"/>
      <c r="O7" s="10"/>
      <c r="P7" s="10"/>
      <c r="Q7" s="10" t="s">
        <v>25</v>
      </c>
      <c r="R7" s="10"/>
      <c r="S7" s="10"/>
      <c r="T7" s="10"/>
      <c r="U7" s="10"/>
      <c r="V7" s="8"/>
    </row>
    <row r="8" spans="2:22" x14ac:dyDescent="0.2">
      <c r="B8" s="6"/>
      <c r="C8" s="26" t="s">
        <v>48</v>
      </c>
      <c r="D8" s="10"/>
      <c r="E8" s="10"/>
      <c r="F8" s="10"/>
      <c r="G8" s="10"/>
      <c r="H8" s="6"/>
      <c r="I8" s="93">
        <v>235</v>
      </c>
      <c r="J8" s="93"/>
      <c r="K8" s="8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2:22" x14ac:dyDescent="0.2">
      <c r="B9" s="6"/>
      <c r="C9" s="26" t="s">
        <v>18</v>
      </c>
      <c r="D9" s="10"/>
      <c r="E9" s="10"/>
      <c r="F9" s="10"/>
      <c r="G9" s="10"/>
      <c r="H9" s="9"/>
      <c r="I9" s="39"/>
      <c r="J9" s="10"/>
      <c r="K9" s="11"/>
      <c r="L9" s="10"/>
      <c r="M9" s="10"/>
      <c r="N9" s="10"/>
      <c r="O9" s="10"/>
      <c r="P9" s="10"/>
      <c r="Q9" s="3"/>
      <c r="R9" s="51"/>
      <c r="S9" s="61" t="s">
        <v>36</v>
      </c>
      <c r="T9" s="52" t="s">
        <v>49</v>
      </c>
      <c r="U9" s="51"/>
      <c r="V9" s="57" t="s">
        <v>41</v>
      </c>
    </row>
    <row r="10" spans="2:22" x14ac:dyDescent="0.2">
      <c r="B10" s="6"/>
      <c r="C10" s="26" t="s">
        <v>20</v>
      </c>
      <c r="D10" s="10"/>
      <c r="E10" s="10"/>
      <c r="F10" s="10"/>
      <c r="G10" s="10"/>
      <c r="H10" s="12">
        <v>0.48299999999999998</v>
      </c>
      <c r="I10" s="45" t="s">
        <v>60</v>
      </c>
      <c r="J10" s="43" t="s">
        <v>64</v>
      </c>
      <c r="K10" s="13">
        <v>0.51739999999999997</v>
      </c>
      <c r="L10" s="76">
        <f>H10+K10</f>
        <v>1.0004</v>
      </c>
      <c r="M10" s="10"/>
      <c r="N10" s="10"/>
      <c r="O10" s="10"/>
      <c r="P10" s="10"/>
      <c r="Q10" s="6"/>
      <c r="R10" s="53" t="s">
        <v>37</v>
      </c>
      <c r="S10" s="83">
        <v>232</v>
      </c>
      <c r="T10" s="26"/>
      <c r="U10" s="10"/>
      <c r="V10" s="11"/>
    </row>
    <row r="11" spans="2:22" x14ac:dyDescent="0.2">
      <c r="B11" s="6"/>
      <c r="C11" s="10"/>
      <c r="D11" s="10"/>
      <c r="E11" s="10"/>
      <c r="F11" s="10"/>
      <c r="G11" s="10"/>
      <c r="H11" s="6"/>
      <c r="I11" s="44"/>
      <c r="J11" s="44"/>
      <c r="K11" s="8"/>
      <c r="L11" s="10"/>
      <c r="M11" s="10"/>
      <c r="N11" s="10"/>
      <c r="O11" s="10"/>
      <c r="P11" s="10"/>
      <c r="Q11" s="6"/>
      <c r="R11" s="10"/>
      <c r="S11" s="39"/>
      <c r="T11" s="10"/>
      <c r="U11" s="10"/>
      <c r="V11" s="11"/>
    </row>
    <row r="12" spans="2:22" ht="13.5" thickBot="1" x14ac:dyDescent="0.25">
      <c r="B12" s="6"/>
      <c r="C12" s="10"/>
      <c r="D12" s="10"/>
      <c r="E12" s="10"/>
      <c r="F12" s="10"/>
      <c r="G12" s="10"/>
      <c r="H12" s="49">
        <f>I8*H10</f>
        <v>113.505</v>
      </c>
      <c r="I12" s="45" t="s">
        <v>61</v>
      </c>
      <c r="J12" s="43" t="s">
        <v>65</v>
      </c>
      <c r="K12" s="50">
        <f>I8*K10</f>
        <v>121.589</v>
      </c>
      <c r="L12" s="77">
        <f>H12+K12</f>
        <v>235.09399999999999</v>
      </c>
      <c r="M12" s="10" t="s">
        <v>51</v>
      </c>
      <c r="N12" s="10"/>
      <c r="O12" s="10"/>
      <c r="P12" s="10"/>
      <c r="Q12" s="6"/>
      <c r="R12" s="53" t="s">
        <v>38</v>
      </c>
      <c r="S12" s="83">
        <v>112</v>
      </c>
      <c r="T12" s="84">
        <f>S12/(S12+S13)</f>
        <v>0.48275862068965519</v>
      </c>
      <c r="U12" s="54" t="s">
        <v>26</v>
      </c>
      <c r="V12" s="50">
        <f>S12/2.205</f>
        <v>50.793650793650791</v>
      </c>
    </row>
    <row r="13" spans="2:22" x14ac:dyDescent="0.2">
      <c r="B13" s="81" t="s">
        <v>73</v>
      </c>
      <c r="C13" s="23"/>
      <c r="D13" s="23"/>
      <c r="E13" s="23"/>
      <c r="F13" s="24"/>
      <c r="G13" s="10"/>
      <c r="H13" s="12">
        <v>-30</v>
      </c>
      <c r="I13" s="45" t="s">
        <v>62</v>
      </c>
      <c r="J13" s="43" t="s">
        <v>66</v>
      </c>
      <c r="K13" s="13">
        <v>-35</v>
      </c>
      <c r="L13" s="77">
        <f>H13+K13</f>
        <v>-65</v>
      </c>
      <c r="M13" s="26" t="s">
        <v>55</v>
      </c>
      <c r="N13" s="10"/>
      <c r="O13" s="10"/>
      <c r="P13" s="10"/>
      <c r="Q13" s="6"/>
      <c r="R13" s="53" t="s">
        <v>39</v>
      </c>
      <c r="S13" s="62">
        <v>120</v>
      </c>
      <c r="T13" s="84">
        <f>S13/(S12+S13)</f>
        <v>0.51724137931034486</v>
      </c>
      <c r="U13" s="54" t="s">
        <v>26</v>
      </c>
      <c r="V13" s="58">
        <f t="shared" ref="V13" si="0">S13/2.205</f>
        <v>54.42176870748299</v>
      </c>
    </row>
    <row r="14" spans="2:22" x14ac:dyDescent="0.2">
      <c r="B14" s="78">
        <v>17.399999999999999</v>
      </c>
      <c r="C14" s="26" t="s">
        <v>5</v>
      </c>
      <c r="D14" s="10"/>
      <c r="E14" s="10"/>
      <c r="F14" s="27"/>
      <c r="G14" s="10"/>
      <c r="H14" s="82">
        <f>SUM(H12:H13)</f>
        <v>83.504999999999995</v>
      </c>
      <c r="I14" s="46" t="s">
        <v>63</v>
      </c>
      <c r="J14" s="47" t="s">
        <v>67</v>
      </c>
      <c r="K14" s="59">
        <f>SUM(K12:K13)</f>
        <v>86.588999999999999</v>
      </c>
      <c r="L14" s="79">
        <f>H14+K14</f>
        <v>170.09399999999999</v>
      </c>
      <c r="M14" s="10" t="s">
        <v>50</v>
      </c>
      <c r="N14" s="10"/>
      <c r="O14" s="10"/>
      <c r="P14" s="10"/>
      <c r="Q14" s="55"/>
      <c r="R14" s="56"/>
      <c r="S14" s="63">
        <f>SUM(S12:S13)</f>
        <v>232</v>
      </c>
      <c r="T14" s="56"/>
      <c r="U14" s="56"/>
      <c r="V14" s="59">
        <f>SUM(V12:V13)</f>
        <v>105.21541950113378</v>
      </c>
    </row>
    <row r="15" spans="2:22" x14ac:dyDescent="0.2">
      <c r="B15" s="78">
        <v>6.2</v>
      </c>
      <c r="C15" s="26" t="s">
        <v>6</v>
      </c>
      <c r="D15" s="10"/>
      <c r="E15" s="10"/>
      <c r="F15" s="27"/>
      <c r="G15" s="10"/>
      <c r="H15" s="10"/>
      <c r="I15" s="10"/>
      <c r="J15" s="10"/>
      <c r="K15" s="10"/>
      <c r="L15" s="10"/>
      <c r="M15" s="10" t="s">
        <v>52</v>
      </c>
      <c r="N15" s="10"/>
      <c r="O15" s="10"/>
      <c r="P15" s="10"/>
      <c r="Q15" s="10"/>
      <c r="R15" s="10"/>
      <c r="S15" s="39"/>
      <c r="T15" s="10"/>
      <c r="U15" s="10"/>
      <c r="V15" s="11"/>
    </row>
    <row r="16" spans="2:22" x14ac:dyDescent="0.2">
      <c r="B16" s="78">
        <v>2</v>
      </c>
      <c r="C16" s="10" t="s">
        <v>7</v>
      </c>
      <c r="D16" s="10"/>
      <c r="E16" s="10"/>
      <c r="F16" s="2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64" t="s">
        <v>42</v>
      </c>
      <c r="S16" s="65">
        <v>172</v>
      </c>
      <c r="T16" s="51"/>
      <c r="U16" s="51"/>
      <c r="V16" s="66">
        <f>S16/2.205</f>
        <v>78.004535147392289</v>
      </c>
    </row>
    <row r="17" spans="2:24" x14ac:dyDescent="0.2">
      <c r="B17" s="78">
        <v>2</v>
      </c>
      <c r="C17" s="10" t="s">
        <v>12</v>
      </c>
      <c r="D17" s="10"/>
      <c r="E17" s="10"/>
      <c r="F17" s="2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53" t="s">
        <v>8</v>
      </c>
      <c r="S17" s="62">
        <v>232</v>
      </c>
      <c r="T17" s="10"/>
      <c r="U17" s="10"/>
      <c r="V17" s="58">
        <f t="shared" ref="V17" si="1">S17/2.205</f>
        <v>105.21541950113378</v>
      </c>
    </row>
    <row r="18" spans="2:24" x14ac:dyDescent="0.2">
      <c r="B18" s="78">
        <v>2.4</v>
      </c>
      <c r="C18" s="10" t="s">
        <v>16</v>
      </c>
      <c r="D18" s="10"/>
      <c r="E18" s="10"/>
      <c r="F18" s="27"/>
      <c r="G18" s="10"/>
      <c r="H18" s="3"/>
      <c r="I18" s="94" t="s">
        <v>54</v>
      </c>
      <c r="J18" s="94"/>
      <c r="K18" s="5"/>
      <c r="L18" s="10"/>
      <c r="M18" s="10"/>
      <c r="N18" s="10"/>
      <c r="O18" s="10"/>
      <c r="P18" s="10"/>
      <c r="Q18" s="6"/>
      <c r="R18" s="10"/>
      <c r="S18" s="39">
        <f>SUM(S16:S17)</f>
        <v>404</v>
      </c>
      <c r="T18" s="10"/>
      <c r="U18" s="10"/>
      <c r="V18" s="50">
        <f>SUM(V16:V17)</f>
        <v>183.21995464852608</v>
      </c>
    </row>
    <row r="19" spans="2:24" x14ac:dyDescent="0.2">
      <c r="B19" s="6">
        <f>SUM(B14:B18)</f>
        <v>29.999999999999996</v>
      </c>
      <c r="C19" s="10"/>
      <c r="D19" s="10"/>
      <c r="E19" s="10"/>
      <c r="F19" s="27"/>
      <c r="G19" s="10"/>
      <c r="H19" s="6"/>
      <c r="I19" s="93">
        <v>404</v>
      </c>
      <c r="J19" s="93"/>
      <c r="K19" s="8"/>
      <c r="L19" s="10"/>
      <c r="M19" s="10"/>
      <c r="N19" s="10"/>
      <c r="O19" s="10"/>
      <c r="P19" s="10"/>
      <c r="Q19" s="6"/>
      <c r="R19" s="10"/>
      <c r="S19" s="39"/>
      <c r="T19" s="10"/>
      <c r="U19" s="10"/>
      <c r="V19" s="11"/>
    </row>
    <row r="20" spans="2:24" x14ac:dyDescent="0.2">
      <c r="B20" s="6"/>
      <c r="C20" s="10"/>
      <c r="D20" s="10"/>
      <c r="E20" s="10"/>
      <c r="F20" s="27"/>
      <c r="G20" s="10"/>
      <c r="H20" s="9"/>
      <c r="I20" s="39"/>
      <c r="J20" s="10"/>
      <c r="K20" s="11"/>
      <c r="L20" s="10"/>
      <c r="M20" s="10"/>
      <c r="N20" s="10"/>
      <c r="O20" s="10"/>
      <c r="P20" s="10"/>
      <c r="Q20" s="6"/>
      <c r="R20" s="53" t="s">
        <v>43</v>
      </c>
      <c r="S20" s="83">
        <v>167</v>
      </c>
      <c r="T20" s="84">
        <f>S20/(S20+S21)</f>
        <v>0.41336633663366334</v>
      </c>
      <c r="U20" s="54" t="s">
        <v>26</v>
      </c>
      <c r="V20" s="50">
        <f>S20/2.205</f>
        <v>75.736961451247168</v>
      </c>
    </row>
    <row r="21" spans="2:24" x14ac:dyDescent="0.2">
      <c r="B21" s="78">
        <v>25.9</v>
      </c>
      <c r="C21" s="26" t="s">
        <v>4</v>
      </c>
      <c r="D21" s="10"/>
      <c r="E21" s="10"/>
      <c r="F21" s="27"/>
      <c r="G21" s="10"/>
      <c r="H21" s="12">
        <v>0.41299999999999998</v>
      </c>
      <c r="I21" s="45" t="s">
        <v>60</v>
      </c>
      <c r="J21" s="43" t="s">
        <v>64</v>
      </c>
      <c r="K21" s="13">
        <v>0.58699999999999997</v>
      </c>
      <c r="L21" s="76">
        <f>H21+K21</f>
        <v>1</v>
      </c>
      <c r="M21" s="10"/>
      <c r="N21" s="10"/>
      <c r="O21" s="10"/>
      <c r="P21" s="10"/>
      <c r="Q21" s="6"/>
      <c r="R21" s="53" t="s">
        <v>40</v>
      </c>
      <c r="S21" s="62">
        <v>237</v>
      </c>
      <c r="T21" s="84">
        <f>S21/(S20+S21)</f>
        <v>0.5866336633663366</v>
      </c>
      <c r="U21" s="54" t="s">
        <v>26</v>
      </c>
      <c r="V21" s="58">
        <f>S21/2.205</f>
        <v>107.4829931972789</v>
      </c>
    </row>
    <row r="22" spans="2:24" x14ac:dyDescent="0.2">
      <c r="B22" s="78">
        <v>4.2</v>
      </c>
      <c r="C22" s="26" t="s">
        <v>13</v>
      </c>
      <c r="D22" s="10"/>
      <c r="E22" s="10"/>
      <c r="F22" s="27"/>
      <c r="G22" s="10"/>
      <c r="H22" s="6"/>
      <c r="I22" s="44"/>
      <c r="J22" s="44"/>
      <c r="K22" s="8"/>
      <c r="L22" s="10"/>
      <c r="M22" s="10"/>
      <c r="N22" s="10"/>
      <c r="O22" s="10"/>
      <c r="P22" s="10"/>
      <c r="Q22" s="55"/>
      <c r="R22" s="56"/>
      <c r="S22" s="63">
        <f>SUM(S20:S21)</f>
        <v>404</v>
      </c>
      <c r="T22" s="56"/>
      <c r="U22" s="56"/>
      <c r="V22" s="59">
        <f>S22/2.205</f>
        <v>183.21995464852608</v>
      </c>
    </row>
    <row r="23" spans="2:24" x14ac:dyDescent="0.2">
      <c r="B23" s="78">
        <v>2</v>
      </c>
      <c r="C23" s="10" t="s">
        <v>14</v>
      </c>
      <c r="D23" s="10"/>
      <c r="E23" s="10"/>
      <c r="F23" s="27"/>
      <c r="G23" s="10"/>
      <c r="H23" s="49">
        <f>I19*H21</f>
        <v>166.852</v>
      </c>
      <c r="I23" s="45" t="s">
        <v>61</v>
      </c>
      <c r="J23" s="43" t="s">
        <v>65</v>
      </c>
      <c r="K23" s="50">
        <f>I19*K21</f>
        <v>237.148</v>
      </c>
      <c r="L23" s="77">
        <f>H23+K23</f>
        <v>404</v>
      </c>
      <c r="M23" s="26" t="s">
        <v>68</v>
      </c>
      <c r="N23" s="10"/>
      <c r="O23" s="10"/>
      <c r="P23" s="10"/>
      <c r="Q23" s="10"/>
      <c r="R23" s="10"/>
      <c r="S23" s="39"/>
      <c r="T23" s="10"/>
      <c r="U23" s="10"/>
      <c r="V23" s="11"/>
    </row>
    <row r="24" spans="2:24" x14ac:dyDescent="0.2">
      <c r="B24" s="78">
        <v>2.9</v>
      </c>
      <c r="C24" s="26" t="s">
        <v>72</v>
      </c>
      <c r="D24" s="10"/>
      <c r="E24" s="10"/>
      <c r="F24" s="27"/>
      <c r="G24" s="10"/>
      <c r="H24" s="12">
        <v>-30</v>
      </c>
      <c r="I24" s="45" t="s">
        <v>62</v>
      </c>
      <c r="J24" s="43" t="s">
        <v>66</v>
      </c>
      <c r="K24" s="13">
        <v>-35</v>
      </c>
      <c r="L24" s="77">
        <f>H24+K24</f>
        <v>-65</v>
      </c>
      <c r="M24" s="10" t="s">
        <v>44</v>
      </c>
      <c r="N24" s="10"/>
      <c r="O24" s="10"/>
      <c r="P24" s="10"/>
      <c r="Q24" s="3"/>
      <c r="R24" s="67" t="s">
        <v>27</v>
      </c>
      <c r="S24" s="65">
        <v>18.2</v>
      </c>
      <c r="T24" s="51"/>
      <c r="U24" s="51"/>
      <c r="V24" s="66">
        <f t="shared" ref="V24:V28" si="2">S24/2.205</f>
        <v>8.2539682539682531</v>
      </c>
    </row>
    <row r="25" spans="2:24" ht="13.5" thickBot="1" x14ac:dyDescent="0.25">
      <c r="B25" s="80">
        <f>SUM(B21:B24)</f>
        <v>34.999999999999993</v>
      </c>
      <c r="C25" s="30"/>
      <c r="D25" s="30"/>
      <c r="E25" s="30"/>
      <c r="F25" s="31"/>
      <c r="G25" s="10"/>
      <c r="H25" s="82">
        <f>SUM(H23:H24)</f>
        <v>136.852</v>
      </c>
      <c r="I25" s="46" t="s">
        <v>63</v>
      </c>
      <c r="J25" s="47" t="s">
        <v>67</v>
      </c>
      <c r="K25" s="59">
        <f>SUM(K23:K24)</f>
        <v>202.148</v>
      </c>
      <c r="L25" s="77">
        <f>H25+K25</f>
        <v>339</v>
      </c>
      <c r="M25" s="10" t="s">
        <v>50</v>
      </c>
      <c r="N25" s="10"/>
      <c r="O25" s="10"/>
      <c r="P25" s="10"/>
      <c r="Q25" s="6"/>
      <c r="R25" s="68" t="s">
        <v>28</v>
      </c>
      <c r="S25" s="83">
        <v>1.8</v>
      </c>
      <c r="T25" s="10"/>
      <c r="U25" s="10"/>
      <c r="V25" s="50">
        <f t="shared" si="2"/>
        <v>0.81632653061224492</v>
      </c>
    </row>
    <row r="26" spans="2:24" x14ac:dyDescent="0.2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6" t="s">
        <v>53</v>
      </c>
      <c r="N26" s="10"/>
      <c r="O26" s="10"/>
      <c r="P26" s="10"/>
      <c r="Q26" s="6"/>
      <c r="R26" s="53" t="s">
        <v>70</v>
      </c>
      <c r="S26" s="83">
        <v>6.6</v>
      </c>
      <c r="T26" s="10"/>
      <c r="U26" s="10"/>
      <c r="V26" s="50">
        <f t="shared" si="2"/>
        <v>2.9931972789115644</v>
      </c>
    </row>
    <row r="27" spans="2:24" x14ac:dyDescent="0.2"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6"/>
      <c r="R27" s="68" t="s">
        <v>29</v>
      </c>
      <c r="S27" s="83">
        <v>2.5</v>
      </c>
      <c r="T27" s="10"/>
      <c r="U27" s="10"/>
      <c r="V27" s="50">
        <f t="shared" si="2"/>
        <v>1.1337868480725624</v>
      </c>
    </row>
    <row r="28" spans="2:24" x14ac:dyDescent="0.2"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6"/>
      <c r="R28" s="68" t="s">
        <v>31</v>
      </c>
      <c r="S28" s="62">
        <v>0.9</v>
      </c>
      <c r="T28" s="10"/>
      <c r="U28" s="10"/>
      <c r="V28" s="58">
        <f t="shared" si="2"/>
        <v>0.40816326530612246</v>
      </c>
    </row>
    <row r="29" spans="2:24" x14ac:dyDescent="0.2"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55"/>
      <c r="R29" s="56"/>
      <c r="S29" s="63">
        <f>SUM(S24:S28)</f>
        <v>30</v>
      </c>
      <c r="T29" s="56"/>
      <c r="U29" s="56"/>
      <c r="V29" s="59">
        <f>SUM(V24:V28)</f>
        <v>13.605442176870746</v>
      </c>
    </row>
    <row r="30" spans="2:24" x14ac:dyDescent="0.2"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9"/>
      <c r="T30" s="10"/>
      <c r="U30" s="10"/>
      <c r="V30" s="11"/>
    </row>
    <row r="31" spans="2:24" x14ac:dyDescent="0.2">
      <c r="B31" s="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3"/>
      <c r="R31" s="67" t="s">
        <v>33</v>
      </c>
      <c r="S31" s="65">
        <v>33</v>
      </c>
      <c r="T31" s="51"/>
      <c r="U31" s="51"/>
      <c r="V31" s="66">
        <f t="shared" ref="V31:V32" si="3">S31/2.205</f>
        <v>14.965986394557822</v>
      </c>
      <c r="X31">
        <v>26</v>
      </c>
    </row>
    <row r="32" spans="2:24" x14ac:dyDescent="0.2"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6"/>
      <c r="R32" s="68" t="s">
        <v>16</v>
      </c>
      <c r="S32" s="62">
        <v>2</v>
      </c>
      <c r="T32" s="10"/>
      <c r="U32" s="10"/>
      <c r="V32" s="58">
        <f t="shared" si="3"/>
        <v>0.90702947845804982</v>
      </c>
      <c r="X32">
        <v>4.2</v>
      </c>
    </row>
    <row r="33" spans="2:24" x14ac:dyDescent="0.2">
      <c r="B33" s="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55"/>
      <c r="R33" s="56"/>
      <c r="S33" s="63">
        <f>SUM(S31:S32)</f>
        <v>35</v>
      </c>
      <c r="T33" s="56"/>
      <c r="U33" s="56"/>
      <c r="V33" s="59">
        <f>SUM(V31:V32)</f>
        <v>15.873015873015872</v>
      </c>
      <c r="X33">
        <v>2</v>
      </c>
    </row>
    <row r="34" spans="2:24" x14ac:dyDescent="0.2"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39"/>
      <c r="T34" s="10"/>
      <c r="U34" s="10"/>
      <c r="V34" s="11"/>
      <c r="X34">
        <v>2.8</v>
      </c>
    </row>
    <row r="35" spans="2:24" x14ac:dyDescent="0.2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69"/>
      <c r="R35" s="70" t="s">
        <v>34</v>
      </c>
      <c r="S35" s="71">
        <v>27</v>
      </c>
      <c r="T35" s="72"/>
      <c r="U35" s="72"/>
      <c r="V35" s="73">
        <f t="shared" ref="V35" si="4">S35/2.205</f>
        <v>12.244897959183673</v>
      </c>
      <c r="X35">
        <f>SUM(X31:X34)</f>
        <v>35</v>
      </c>
    </row>
    <row r="36" spans="2:24" x14ac:dyDescent="0.2">
      <c r="V36" s="60"/>
    </row>
  </sheetData>
  <mergeCells count="4">
    <mergeCell ref="I7:J7"/>
    <mergeCell ref="I8:J8"/>
    <mergeCell ref="I18:J18"/>
    <mergeCell ref="I19:J1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P35"/>
  <sheetViews>
    <sheetView showGridLines="0" zoomScale="90" zoomScaleNormal="90" workbookViewId="0">
      <selection activeCell="I8" sqref="I8"/>
    </sheetView>
  </sheetViews>
  <sheetFormatPr defaultRowHeight="12.75" x14ac:dyDescent="0.2"/>
  <sheetData>
    <row r="2" spans="1:16" x14ac:dyDescent="0.2">
      <c r="A2" t="s">
        <v>0</v>
      </c>
    </row>
    <row r="3" spans="1:16" x14ac:dyDescent="0.2">
      <c r="A3" s="1" t="s">
        <v>1</v>
      </c>
    </row>
    <row r="4" spans="1:16" x14ac:dyDescent="0.2">
      <c r="A4" t="s">
        <v>2</v>
      </c>
    </row>
    <row r="5" spans="1:16" x14ac:dyDescent="0.2">
      <c r="I5" s="3"/>
      <c r="J5" s="4" t="s">
        <v>8</v>
      </c>
      <c r="K5" s="5"/>
      <c r="O5" s="2">
        <v>235</v>
      </c>
      <c r="P5" t="s">
        <v>3</v>
      </c>
    </row>
    <row r="6" spans="1:16" x14ac:dyDescent="0.2">
      <c r="I6" s="6"/>
      <c r="J6" s="7">
        <v>220</v>
      </c>
      <c r="K6" s="8"/>
    </row>
    <row r="7" spans="1:16" x14ac:dyDescent="0.2">
      <c r="A7" s="1" t="s">
        <v>17</v>
      </c>
      <c r="I7" s="9" t="s">
        <v>9</v>
      </c>
      <c r="J7" s="10"/>
      <c r="K7" s="11" t="s">
        <v>9</v>
      </c>
      <c r="O7" s="2">
        <v>17.399999999999999</v>
      </c>
      <c r="P7" s="1" t="s">
        <v>5</v>
      </c>
    </row>
    <row r="8" spans="1:16" x14ac:dyDescent="0.2">
      <c r="A8" s="17">
        <v>85</v>
      </c>
      <c r="B8" t="s">
        <v>21</v>
      </c>
      <c r="I8" s="12">
        <v>0.44</v>
      </c>
      <c r="J8" s="10"/>
      <c r="K8" s="13">
        <v>0.56000000000000005</v>
      </c>
      <c r="O8" s="2">
        <v>6.2</v>
      </c>
      <c r="P8" s="1" t="s">
        <v>6</v>
      </c>
    </row>
    <row r="9" spans="1:16" x14ac:dyDescent="0.2">
      <c r="A9" s="17">
        <v>35</v>
      </c>
      <c r="B9" t="s">
        <v>22</v>
      </c>
      <c r="I9" s="6"/>
      <c r="J9" s="10"/>
      <c r="K9" s="8"/>
      <c r="O9" s="2">
        <v>2</v>
      </c>
      <c r="P9" t="s">
        <v>7</v>
      </c>
    </row>
    <row r="10" spans="1:16" x14ac:dyDescent="0.2">
      <c r="A10" s="17">
        <v>29</v>
      </c>
      <c r="B10" t="s">
        <v>23</v>
      </c>
      <c r="I10" s="9" t="s">
        <v>10</v>
      </c>
      <c r="J10" s="10"/>
      <c r="K10" s="11" t="s">
        <v>11</v>
      </c>
      <c r="O10" s="2">
        <v>2</v>
      </c>
      <c r="P10" t="s">
        <v>12</v>
      </c>
    </row>
    <row r="11" spans="1:16" x14ac:dyDescent="0.2">
      <c r="I11" s="9">
        <f>J6*I8</f>
        <v>96.8</v>
      </c>
      <c r="J11" s="10"/>
      <c r="K11" s="11">
        <f>J6*K8</f>
        <v>123.20000000000002</v>
      </c>
      <c r="O11" s="2">
        <v>1.4</v>
      </c>
      <c r="P11" t="s">
        <v>16</v>
      </c>
    </row>
    <row r="12" spans="1:16" x14ac:dyDescent="0.2">
      <c r="I12" s="12">
        <v>-29</v>
      </c>
      <c r="J12" s="10"/>
      <c r="K12" s="13">
        <v>-35</v>
      </c>
      <c r="O12">
        <f>SUM(O7:O11)</f>
        <v>28.999999999999996</v>
      </c>
    </row>
    <row r="13" spans="1:16" x14ac:dyDescent="0.2">
      <c r="I13" s="14">
        <f>SUM(I11:I12)</f>
        <v>67.8</v>
      </c>
      <c r="J13" s="15"/>
      <c r="K13" s="16">
        <f>SUM(K11:K12)</f>
        <v>88.200000000000017</v>
      </c>
    </row>
    <row r="14" spans="1:16" x14ac:dyDescent="0.2">
      <c r="O14" s="2">
        <v>25.9</v>
      </c>
      <c r="P14" s="1" t="s">
        <v>4</v>
      </c>
    </row>
    <row r="15" spans="1:16" x14ac:dyDescent="0.2">
      <c r="O15" s="2">
        <v>4.2</v>
      </c>
      <c r="P15" s="1" t="s">
        <v>13</v>
      </c>
    </row>
    <row r="16" spans="1:16" x14ac:dyDescent="0.2">
      <c r="I16" s="3"/>
      <c r="J16" s="4" t="s">
        <v>8</v>
      </c>
      <c r="K16" s="5"/>
      <c r="O16" s="2">
        <v>2</v>
      </c>
      <c r="P16" t="s">
        <v>14</v>
      </c>
    </row>
    <row r="17" spans="9:16" x14ac:dyDescent="0.2">
      <c r="I17" s="6"/>
      <c r="J17" s="7">
        <v>235</v>
      </c>
      <c r="K17" s="8"/>
      <c r="O17" s="2">
        <v>2.9</v>
      </c>
      <c r="P17" s="1" t="s">
        <v>15</v>
      </c>
    </row>
    <row r="18" spans="9:16" x14ac:dyDescent="0.2">
      <c r="I18" s="9" t="s">
        <v>9</v>
      </c>
      <c r="J18" s="10"/>
      <c r="K18" s="11" t="s">
        <v>9</v>
      </c>
      <c r="O18">
        <f>SUM(O14:O17)</f>
        <v>34.999999999999993</v>
      </c>
    </row>
    <row r="19" spans="9:16" x14ac:dyDescent="0.2">
      <c r="I19" s="12">
        <v>0.44</v>
      </c>
      <c r="J19" s="10"/>
      <c r="K19" s="13">
        <v>0.56000000000000005</v>
      </c>
    </row>
    <row r="20" spans="9:16" x14ac:dyDescent="0.2">
      <c r="I20" s="6"/>
      <c r="J20" s="10"/>
      <c r="K20" s="8"/>
    </row>
    <row r="21" spans="9:16" x14ac:dyDescent="0.2">
      <c r="I21" s="9" t="s">
        <v>10</v>
      </c>
      <c r="J21" s="10"/>
      <c r="K21" s="11" t="s">
        <v>11</v>
      </c>
    </row>
    <row r="22" spans="9:16" x14ac:dyDescent="0.2">
      <c r="I22" s="9">
        <f>J17*I19</f>
        <v>103.4</v>
      </c>
      <c r="J22" s="10"/>
      <c r="K22" s="11">
        <f>J17*K19</f>
        <v>131.60000000000002</v>
      </c>
    </row>
    <row r="23" spans="9:16" x14ac:dyDescent="0.2">
      <c r="I23" s="12">
        <v>-29</v>
      </c>
      <c r="J23" s="10"/>
      <c r="K23" s="13">
        <v>-35</v>
      </c>
    </row>
    <row r="24" spans="9:16" x14ac:dyDescent="0.2">
      <c r="I24" s="14">
        <f>SUM(I22:I23)</f>
        <v>74.400000000000006</v>
      </c>
      <c r="J24" s="15"/>
      <c r="K24" s="16">
        <f>SUM(K22:K23)</f>
        <v>96.600000000000023</v>
      </c>
    </row>
    <row r="27" spans="9:16" x14ac:dyDescent="0.2">
      <c r="I27" s="3"/>
      <c r="J27" s="4" t="s">
        <v>8</v>
      </c>
      <c r="K27" s="5"/>
    </row>
    <row r="28" spans="9:16" x14ac:dyDescent="0.2">
      <c r="I28" s="6"/>
      <c r="J28" s="7">
        <f>235+185</f>
        <v>420</v>
      </c>
      <c r="K28" s="8"/>
    </row>
    <row r="29" spans="9:16" x14ac:dyDescent="0.2">
      <c r="I29" s="9" t="s">
        <v>9</v>
      </c>
      <c r="J29" s="10"/>
      <c r="K29" s="11" t="s">
        <v>9</v>
      </c>
    </row>
    <row r="30" spans="9:16" x14ac:dyDescent="0.2">
      <c r="I30" s="12">
        <v>0.44</v>
      </c>
      <c r="J30" s="10"/>
      <c r="K30" s="13">
        <v>0.56000000000000005</v>
      </c>
    </row>
    <row r="31" spans="9:16" x14ac:dyDescent="0.2">
      <c r="I31" s="6"/>
      <c r="J31" s="10"/>
      <c r="K31" s="8"/>
    </row>
    <row r="32" spans="9:16" x14ac:dyDescent="0.2">
      <c r="I32" s="9" t="s">
        <v>10</v>
      </c>
      <c r="J32" s="10"/>
      <c r="K32" s="11" t="s">
        <v>11</v>
      </c>
    </row>
    <row r="33" spans="9:11" x14ac:dyDescent="0.2">
      <c r="I33" s="9">
        <f>J28*I30</f>
        <v>184.8</v>
      </c>
      <c r="J33" s="10"/>
      <c r="K33" s="11">
        <f>J28*K30</f>
        <v>235.20000000000002</v>
      </c>
    </row>
    <row r="34" spans="9:11" x14ac:dyDescent="0.2">
      <c r="I34" s="12">
        <v>-29</v>
      </c>
      <c r="J34" s="10"/>
      <c r="K34" s="13">
        <v>-35</v>
      </c>
    </row>
    <row r="35" spans="9:11" x14ac:dyDescent="0.2">
      <c r="I35" s="14">
        <f>SUM(I33:I34)</f>
        <v>155.80000000000001</v>
      </c>
      <c r="J35" s="15"/>
      <c r="K35" s="16">
        <f>SUM(K33:K34)</f>
        <v>200.20000000000002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timo_wrf450</vt:lpstr>
      <vt:lpstr>sxf450_49-51 (2)</vt:lpstr>
      <vt:lpstr>sxf450_49-51_use</vt:lpstr>
      <vt:lpstr>sxf450_49-51_use (2)</vt:lpstr>
      <vt:lpstr>sxf450_44-56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hp1010</cp:lastModifiedBy>
  <dcterms:created xsi:type="dcterms:W3CDTF">2017-07-26T15:31:59Z</dcterms:created>
  <dcterms:modified xsi:type="dcterms:W3CDTF">2020-07-30T18:03:04Z</dcterms:modified>
</cp:coreProperties>
</file>